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hared\AIA Shares\Programs\Honor Awards\2023\Common App for Design Excellence\"/>
    </mc:Choice>
  </mc:AlternateContent>
  <xr:revisionPtr revIDLastSave="0" documentId="13_ncr:1_{C86CBA4E-5D5B-4B4E-8E71-D88FCCE1A6C8}" xr6:coauthVersionLast="47" xr6:coauthVersionMax="47" xr10:uidLastSave="{00000000-0000-0000-0000-000000000000}"/>
  <workbookProtection workbookAlgorithmName="SHA-512" workbookHashValue="J6Yr3Jlh+92JpG6RWSug74ztNpOYKdVHtuv1ehHgwLSiApVDaGRtuYSVo4hag/KZ8BFCaRU2UOCD6ny53mi7ig==" workbookSaltValue="JJIXb8TIX/3tKZySQG4Fqg==" workbookSpinCount="100000" lockStructure="1"/>
  <bookViews>
    <workbookView xWindow="-108" yWindow="-108" windowWidth="23256" windowHeight="12576" xr2:uid="{00000000-000D-0000-FFFF-FFFF00000000}"/>
  </bookViews>
  <sheets>
    <sheet name="Common Application" sheetId="3" r:id="rId1"/>
    <sheet name="Sheet1" sheetId="8" state="hidden" r:id="rId2"/>
    <sheet name="Future phase" sheetId="7" state="hidden" r:id="rId3"/>
  </sheets>
  <definedNames>
    <definedName name="_xlnm.Print_Area" localSheetId="0">'Common Application'!$B$10:$G$197</definedName>
    <definedName name="_xlnm.Print_Area" localSheetId="2">'Future phase'!$B$1:$F$34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3" l="1"/>
  <c r="I165" i="3"/>
  <c r="I142" i="3"/>
  <c r="I141" i="3"/>
  <c r="I140" i="3"/>
  <c r="J138" i="3" l="1"/>
  <c r="E181" i="3" l="1"/>
  <c r="F44" i="3" l="1"/>
  <c r="E54" i="3" l="1"/>
  <c r="E128" i="3" l="1"/>
  <c r="G133" i="3" l="1"/>
  <c r="E124" i="3"/>
  <c r="E122" i="3"/>
  <c r="E114" i="3"/>
  <c r="I159" i="3" l="1"/>
  <c r="I158" i="3"/>
  <c r="I78" i="3"/>
  <c r="I77" i="3"/>
  <c r="I76" i="3"/>
  <c r="I153" i="3"/>
  <c r="J156" i="3" l="1"/>
  <c r="E147" i="3"/>
  <c r="I92" i="3" l="1"/>
  <c r="I91" i="3"/>
  <c r="M76" i="8"/>
  <c r="C76" i="8"/>
  <c r="B76" i="8"/>
  <c r="A76" i="8"/>
  <c r="M75" i="8"/>
  <c r="C75" i="8"/>
  <c r="B75" i="8"/>
  <c r="A75" i="8"/>
  <c r="M74" i="8"/>
  <c r="C74" i="8"/>
  <c r="B74" i="8"/>
  <c r="A74" i="8"/>
  <c r="M73" i="8"/>
  <c r="C73" i="8"/>
  <c r="B73" i="8"/>
  <c r="A73" i="8"/>
  <c r="M72" i="8"/>
  <c r="C72" i="8"/>
  <c r="B72" i="8"/>
  <c r="A72" i="8"/>
  <c r="M71" i="8"/>
  <c r="C71" i="8"/>
  <c r="B71" i="8"/>
  <c r="A71" i="8"/>
  <c r="M70" i="8"/>
  <c r="C70" i="8"/>
  <c r="B70" i="8"/>
  <c r="A70" i="8"/>
  <c r="M69" i="8"/>
  <c r="C69" i="8"/>
  <c r="B69" i="8"/>
  <c r="A69" i="8"/>
  <c r="C68" i="8"/>
  <c r="B68" i="8"/>
  <c r="A68" i="8"/>
  <c r="M67" i="8"/>
  <c r="C67" i="8"/>
  <c r="B67" i="8"/>
  <c r="A67" i="8"/>
  <c r="M66" i="8"/>
  <c r="C66" i="8"/>
  <c r="B66" i="8"/>
  <c r="A66" i="8"/>
  <c r="M65" i="8"/>
  <c r="C65" i="8"/>
  <c r="B65" i="8"/>
  <c r="A65" i="8"/>
  <c r="M64" i="8"/>
  <c r="C64" i="8"/>
  <c r="B64" i="8"/>
  <c r="A64" i="8"/>
  <c r="M63" i="8"/>
  <c r="C63" i="8"/>
  <c r="B63" i="8"/>
  <c r="A63" i="8"/>
  <c r="M62" i="8"/>
  <c r="C62" i="8"/>
  <c r="B62" i="8"/>
  <c r="A62" i="8"/>
  <c r="M61" i="8"/>
  <c r="C61" i="8"/>
  <c r="B61" i="8"/>
  <c r="A61" i="8"/>
  <c r="M60" i="8"/>
  <c r="C60" i="8"/>
  <c r="B60" i="8"/>
  <c r="A60" i="8"/>
  <c r="M59" i="8"/>
  <c r="C59" i="8"/>
  <c r="B59" i="8"/>
  <c r="A59" i="8"/>
  <c r="M58" i="8"/>
  <c r="C58" i="8"/>
  <c r="B58" i="8"/>
  <c r="A58" i="8"/>
  <c r="M57" i="8"/>
  <c r="C57" i="8"/>
  <c r="B57" i="8"/>
  <c r="A57" i="8"/>
  <c r="M56" i="8"/>
  <c r="C56" i="8"/>
  <c r="B56" i="8"/>
  <c r="A56" i="8"/>
  <c r="M55" i="8"/>
  <c r="C55" i="8"/>
  <c r="B55" i="8"/>
  <c r="A55" i="8"/>
  <c r="M54" i="8"/>
  <c r="C54" i="8"/>
  <c r="B54" i="8"/>
  <c r="A54" i="8"/>
  <c r="M53" i="8"/>
  <c r="C53" i="8"/>
  <c r="B53" i="8"/>
  <c r="A53" i="8"/>
  <c r="M52" i="8"/>
  <c r="C52" i="8"/>
  <c r="B52" i="8"/>
  <c r="A52" i="8"/>
  <c r="M51" i="8"/>
  <c r="C51" i="8"/>
  <c r="B51" i="8"/>
  <c r="A51" i="8"/>
  <c r="M50" i="8"/>
  <c r="C50" i="8"/>
  <c r="B50" i="8"/>
  <c r="A50" i="8"/>
  <c r="M49" i="8"/>
  <c r="C49" i="8"/>
  <c r="B49" i="8"/>
  <c r="A49" i="8"/>
  <c r="M48" i="8"/>
  <c r="C48" i="8"/>
  <c r="B48" i="8"/>
  <c r="A48" i="8"/>
  <c r="M47" i="8"/>
  <c r="C47" i="8"/>
  <c r="B47" i="8"/>
  <c r="A47" i="8"/>
  <c r="M46" i="8"/>
  <c r="C46" i="8"/>
  <c r="B46" i="8"/>
  <c r="A46" i="8"/>
  <c r="M45" i="8"/>
  <c r="C45" i="8"/>
  <c r="B45" i="8"/>
  <c r="A45" i="8"/>
  <c r="M44" i="8"/>
  <c r="C44" i="8"/>
  <c r="B44" i="8"/>
  <c r="A44" i="8"/>
  <c r="M43" i="8"/>
  <c r="C43" i="8"/>
  <c r="B43" i="8"/>
  <c r="A43" i="8"/>
  <c r="M42" i="8"/>
  <c r="C42" i="8"/>
  <c r="B42" i="8"/>
  <c r="A42" i="8"/>
  <c r="M41" i="8"/>
  <c r="C41" i="8"/>
  <c r="B41" i="8"/>
  <c r="A41" i="8"/>
  <c r="M40" i="8"/>
  <c r="C40" i="8"/>
  <c r="B40" i="8"/>
  <c r="A40" i="8"/>
  <c r="M39" i="8"/>
  <c r="C39" i="8"/>
  <c r="B39" i="8"/>
  <c r="A39" i="8"/>
  <c r="M38" i="8"/>
  <c r="C38" i="8"/>
  <c r="B38" i="8"/>
  <c r="A38" i="8"/>
  <c r="M37" i="8"/>
  <c r="C37" i="8"/>
  <c r="B37" i="8"/>
  <c r="A37" i="8"/>
  <c r="L33" i="8"/>
  <c r="I84" i="3"/>
  <c r="I85" i="3"/>
  <c r="I86" i="3"/>
  <c r="I87" i="3"/>
  <c r="J74" i="3"/>
  <c r="J81" i="3" l="1"/>
  <c r="D70" i="8"/>
  <c r="V70" i="8" s="1"/>
  <c r="D73" i="8"/>
  <c r="R73" i="8" s="1"/>
  <c r="D76" i="8"/>
  <c r="V76" i="8" s="1"/>
  <c r="D69" i="8"/>
  <c r="V69" i="8" s="1"/>
  <c r="D75" i="8"/>
  <c r="V75" i="8" s="1"/>
  <c r="D40" i="8"/>
  <c r="V40" i="8" s="1"/>
  <c r="D43" i="8"/>
  <c r="R43" i="8" s="1"/>
  <c r="D58" i="8"/>
  <c r="T58" i="8" s="1"/>
  <c r="D64" i="8"/>
  <c r="V64" i="8" s="1"/>
  <c r="D67" i="8"/>
  <c r="U67" i="8" s="1"/>
  <c r="D52" i="8"/>
  <c r="V52" i="8" s="1"/>
  <c r="D68" i="8"/>
  <c r="V68" i="8" s="1"/>
  <c r="D71" i="8"/>
  <c r="U71" i="8" s="1"/>
  <c r="D74" i="8"/>
  <c r="V74" i="8" s="1"/>
  <c r="D42" i="8"/>
  <c r="R42" i="8" s="1"/>
  <c r="D63" i="8"/>
  <c r="R63" i="8" s="1"/>
  <c r="D46" i="8"/>
  <c r="S46" i="8" s="1"/>
  <c r="D47" i="8"/>
  <c r="R47" i="8" s="1"/>
  <c r="D50" i="8"/>
  <c r="V50" i="8" s="1"/>
  <c r="D38" i="8"/>
  <c r="V38" i="8" s="1"/>
  <c r="D51" i="8"/>
  <c r="R51" i="8" s="1"/>
  <c r="D54" i="8"/>
  <c r="R54" i="8" s="1"/>
  <c r="D65" i="8"/>
  <c r="V65" i="8" s="1"/>
  <c r="D49" i="8"/>
  <c r="R49" i="8" s="1"/>
  <c r="D57" i="8"/>
  <c r="R57" i="8" s="1"/>
  <c r="D60" i="8"/>
  <c r="S60" i="8" s="1"/>
  <c r="D41" i="8"/>
  <c r="V41" i="8" s="1"/>
  <c r="D44" i="8"/>
  <c r="V44" i="8" s="1"/>
  <c r="D66" i="8"/>
  <c r="S66" i="8" s="1"/>
  <c r="D72" i="8"/>
  <c r="V72" i="8" s="1"/>
  <c r="D55" i="8"/>
  <c r="U55" i="8" s="1"/>
  <c r="D39" i="8"/>
  <c r="S39" i="8" s="1"/>
  <c r="D61" i="8"/>
  <c r="U61" i="8" s="1"/>
  <c r="D37" i="8"/>
  <c r="S37" i="8" s="1"/>
  <c r="D53" i="8"/>
  <c r="R53" i="8" s="1"/>
  <c r="D56" i="8"/>
  <c r="V56" i="8" s="1"/>
  <c r="D45" i="8"/>
  <c r="R45" i="8" s="1"/>
  <c r="D48" i="8"/>
  <c r="R48" i="8" s="1"/>
  <c r="D59" i="8"/>
  <c r="R59" i="8" s="1"/>
  <c r="D62" i="8"/>
  <c r="R62" i="8" s="1"/>
  <c r="R76" i="8" l="1"/>
  <c r="S40" i="8"/>
  <c r="T75" i="8"/>
  <c r="U75" i="8"/>
  <c r="S75" i="8"/>
  <c r="S76" i="8"/>
  <c r="T76" i="8"/>
  <c r="U76" i="8"/>
  <c r="S73" i="8"/>
  <c r="T73" i="8"/>
  <c r="U73" i="8"/>
  <c r="V73" i="8"/>
  <c r="R40" i="8"/>
  <c r="R70" i="8"/>
  <c r="S70" i="8"/>
  <c r="U37" i="8"/>
  <c r="U70" i="8"/>
  <c r="V49" i="8"/>
  <c r="T70" i="8"/>
  <c r="S58" i="8"/>
  <c r="T40" i="8"/>
  <c r="R58" i="8"/>
  <c r="V58" i="8"/>
  <c r="V43" i="8"/>
  <c r="S43" i="8"/>
  <c r="T43" i="8"/>
  <c r="R50" i="8"/>
  <c r="U43" i="8"/>
  <c r="U58" i="8"/>
  <c r="V47" i="8"/>
  <c r="S47" i="8"/>
  <c r="R75" i="8"/>
  <c r="T46" i="8"/>
  <c r="U41" i="8"/>
  <c r="S50" i="8"/>
  <c r="V53" i="8"/>
  <c r="T50" i="8"/>
  <c r="U40" i="8"/>
  <c r="S53" i="8"/>
  <c r="U50" i="8"/>
  <c r="V67" i="8"/>
  <c r="R44" i="8"/>
  <c r="R67" i="8"/>
  <c r="R69" i="8"/>
  <c r="T49" i="8"/>
  <c r="T69" i="8"/>
  <c r="S49" i="8"/>
  <c r="S69" i="8"/>
  <c r="U49" i="8"/>
  <c r="U69" i="8"/>
  <c r="S64" i="8"/>
  <c r="T52" i="8"/>
  <c r="R38" i="8"/>
  <c r="T47" i="8"/>
  <c r="U47" i="8"/>
  <c r="S44" i="8"/>
  <c r="U64" i="8"/>
  <c r="T44" i="8"/>
  <c r="U44" i="8"/>
  <c r="T64" i="8"/>
  <c r="R61" i="8"/>
  <c r="S61" i="8"/>
  <c r="V61" i="8"/>
  <c r="S71" i="8"/>
  <c r="U52" i="8"/>
  <c r="R68" i="8"/>
  <c r="T71" i="8"/>
  <c r="S68" i="8"/>
  <c r="U59" i="8"/>
  <c r="U66" i="8"/>
  <c r="T68" i="8"/>
  <c r="T66" i="8"/>
  <c r="U68" i="8"/>
  <c r="V71" i="8"/>
  <c r="S42" i="8"/>
  <c r="T42" i="8"/>
  <c r="S59" i="8"/>
  <c r="R74" i="8"/>
  <c r="R71" i="8"/>
  <c r="S74" i="8"/>
  <c r="R56" i="8"/>
  <c r="R41" i="8"/>
  <c r="S67" i="8"/>
  <c r="S52" i="8"/>
  <c r="V59" i="8"/>
  <c r="T74" i="8"/>
  <c r="T67" i="8"/>
  <c r="U74" i="8"/>
  <c r="V51" i="8"/>
  <c r="V42" i="8"/>
  <c r="U42" i="8"/>
  <c r="T59" i="8"/>
  <c r="R55" i="8"/>
  <c r="S63" i="8"/>
  <c r="T63" i="8"/>
  <c r="U63" i="8"/>
  <c r="V63" i="8"/>
  <c r="T48" i="8"/>
  <c r="S65" i="8"/>
  <c r="S72" i="8"/>
  <c r="U46" i="8"/>
  <c r="T72" i="8"/>
  <c r="V46" i="8"/>
  <c r="U54" i="8"/>
  <c r="V39" i="8"/>
  <c r="S41" i="8"/>
  <c r="R64" i="8"/>
  <c r="U48" i="8"/>
  <c r="V48" i="8"/>
  <c r="R37" i="8"/>
  <c r="T41" i="8"/>
  <c r="T53" i="8"/>
  <c r="S51" i="8"/>
  <c r="T37" i="8"/>
  <c r="U53" i="8"/>
  <c r="U51" i="8"/>
  <c r="R52" i="8"/>
  <c r="S57" i="8"/>
  <c r="T60" i="8"/>
  <c r="T61" i="8"/>
  <c r="S62" i="8"/>
  <c r="S48" i="8"/>
  <c r="T57" i="8"/>
  <c r="R60" i="8"/>
  <c r="V60" i="8"/>
  <c r="T62" i="8"/>
  <c r="S45" i="8"/>
  <c r="U57" i="8"/>
  <c r="U60" i="8"/>
  <c r="T39" i="8"/>
  <c r="U62" i="8"/>
  <c r="T45" i="8"/>
  <c r="V57" i="8"/>
  <c r="R46" i="8"/>
  <c r="U39" i="8"/>
  <c r="V62" i="8"/>
  <c r="R39" i="8"/>
  <c r="T54" i="8"/>
  <c r="T51" i="8"/>
  <c r="V54" i="8"/>
  <c r="U45" i="8"/>
  <c r="V55" i="8"/>
  <c r="S55" i="8"/>
  <c r="S54" i="8"/>
  <c r="V45" i="8"/>
  <c r="S56" i="8"/>
  <c r="V66" i="8"/>
  <c r="R72" i="8"/>
  <c r="T55" i="8"/>
  <c r="R65" i="8"/>
  <c r="T56" i="8"/>
  <c r="R66" i="8"/>
  <c r="S38" i="8"/>
  <c r="V37" i="8"/>
  <c r="T65" i="8"/>
  <c r="U56" i="8"/>
  <c r="T38" i="8"/>
  <c r="D77" i="8"/>
  <c r="U65" i="8"/>
  <c r="U38" i="8"/>
  <c r="U72" i="8"/>
  <c r="V77" i="8" l="1"/>
  <c r="R77" i="8"/>
  <c r="S77" i="8"/>
  <c r="E102" i="3" s="1"/>
  <c r="U77" i="8"/>
  <c r="E148" i="3" s="1"/>
  <c r="E149" i="3" s="1"/>
  <c r="I149" i="3" s="1"/>
  <c r="T77" i="8"/>
  <c r="E134" i="3" l="1"/>
  <c r="E105" i="3"/>
  <c r="E133" i="3" s="1"/>
  <c r="E135" i="3" s="1"/>
  <c r="E115" i="3"/>
  <c r="I146" i="3"/>
  <c r="E130" i="3" l="1"/>
  <c r="E136" i="3"/>
  <c r="I94" i="3"/>
  <c r="I93" i="3"/>
  <c r="J89" i="3" l="1"/>
  <c r="I151" i="3"/>
  <c r="I150" i="3"/>
  <c r="I152" i="3"/>
  <c r="E56" i="3"/>
  <c r="E98" i="3"/>
  <c r="J143" i="3" l="1"/>
  <c r="E123" i="3"/>
  <c r="E131" i="3" s="1"/>
  <c r="E129" i="3" l="1"/>
  <c r="J101" i="3" l="1"/>
  <c r="J102" i="3"/>
</calcChain>
</file>

<file path=xl/sharedStrings.xml><?xml version="1.0" encoding="utf-8"?>
<sst xmlns="http://schemas.openxmlformats.org/spreadsheetml/2006/main" count="439" uniqueCount="336">
  <si>
    <t>Project Name</t>
  </si>
  <si>
    <t>Daily Average Occupancy</t>
  </si>
  <si>
    <t>Peak Occupancy</t>
  </si>
  <si>
    <t>GSF</t>
  </si>
  <si>
    <t>Number of Stories</t>
  </si>
  <si>
    <t xml:space="preserve">Site Area </t>
  </si>
  <si>
    <t>SF</t>
  </si>
  <si>
    <t>Annual Hours of operation</t>
  </si>
  <si>
    <t>Project Type</t>
  </si>
  <si>
    <t>Site Environment</t>
  </si>
  <si>
    <t>Previously developed site?</t>
  </si>
  <si>
    <t>Walk Score</t>
  </si>
  <si>
    <t>Y/N</t>
  </si>
  <si>
    <t>Occupants Communting by Alternative Transportation</t>
  </si>
  <si>
    <t>Parking Spaces provided</t>
  </si>
  <si>
    <t>Parking Spaces required by code</t>
  </si>
  <si>
    <t>Number of Bike racks</t>
  </si>
  <si>
    <t xml:space="preserve">Number of showers </t>
  </si>
  <si>
    <t>Post Development Vegetated</t>
  </si>
  <si>
    <t>Percentage that is native</t>
  </si>
  <si>
    <t>Percentage that is turf</t>
  </si>
  <si>
    <t>Predevelopment Development Vegetated</t>
  </si>
  <si>
    <t>Is potable water used for irrigation</t>
  </si>
  <si>
    <t>Rainwater reclaimation?</t>
  </si>
  <si>
    <t>Stormwater Quality</t>
  </si>
  <si>
    <t>drop-down</t>
  </si>
  <si>
    <t>Cost/SF</t>
  </si>
  <si>
    <t>Cost/SF Benchmark for project type</t>
  </si>
  <si>
    <t>Predicted Gross EUI</t>
  </si>
  <si>
    <t>kBTU/SF/Year</t>
  </si>
  <si>
    <t>Actual Gross EUI</t>
  </si>
  <si>
    <t>Percent from Renewable Energy</t>
  </si>
  <si>
    <t>Lighting Power Density</t>
  </si>
  <si>
    <t>Window Wall Ratio</t>
  </si>
  <si>
    <t>Watts/SF</t>
  </si>
  <si>
    <t>What percentage have quality views?</t>
  </si>
  <si>
    <t>Do occupants control their lighting levels</t>
  </si>
  <si>
    <t>ACOUSTICS</t>
  </si>
  <si>
    <t>VOC</t>
  </si>
  <si>
    <t>CO2</t>
  </si>
  <si>
    <t>Number of EPD specd</t>
  </si>
  <si>
    <t>Percentage of construction waste diverted from landfill</t>
  </si>
  <si>
    <t>Total cost of Recycled, regional, with certifications (declare, cradle to Cradle)</t>
  </si>
  <si>
    <t>Primary Structural System</t>
  </si>
  <si>
    <t>PROJECT INFORMATION</t>
  </si>
  <si>
    <t>ADDITIONAL PERFORMANCE METRICS</t>
  </si>
  <si>
    <t>Bike Score</t>
  </si>
  <si>
    <t>%</t>
  </si>
  <si>
    <t>METRICS BEYOND SCOPE - SEE TOP TEN</t>
  </si>
  <si>
    <t>Measured Performance</t>
  </si>
  <si>
    <t>Modeled Performance</t>
  </si>
  <si>
    <t>Cost Data</t>
  </si>
  <si>
    <t>Operational Data</t>
  </si>
  <si>
    <t>Location &amp; Size</t>
  </si>
  <si>
    <t>Transit Score</t>
  </si>
  <si>
    <t>Not sure we have a way to ask about daylighting that is simple</t>
  </si>
  <si>
    <t>Percentage of occupied areas daylit</t>
  </si>
  <si>
    <t xml:space="preserve">Was a Whole Building Life Cycle Analysis (LCA) conducted? </t>
  </si>
  <si>
    <t>Is potable water used for cooling?</t>
  </si>
  <si>
    <t>Regularly occupied space - percent daylit</t>
  </si>
  <si>
    <t>Is potable water used for irrigation?</t>
  </si>
  <si>
    <t>Is grey/blackwater reused on site?</t>
  </si>
  <si>
    <t>Is rainwater collected on site</t>
  </si>
  <si>
    <t xml:space="preserve">Percent of indoor potable water reduction </t>
  </si>
  <si>
    <t>https://www.usgbc.org/RESOURCES/INDOOR-WATER-USE-CALCULATOR</t>
  </si>
  <si>
    <t>Percent of stormwater managed on site</t>
  </si>
  <si>
    <t>Benchmark EUI</t>
  </si>
  <si>
    <t>Predicted reduction from benchmark</t>
  </si>
  <si>
    <t>http://buildcarbonneutral.org/</t>
  </si>
  <si>
    <t>Do regularly occupied spaces have operable windows?</t>
  </si>
  <si>
    <t>Did you use the energy model to inform decisions during design?</t>
  </si>
  <si>
    <t>Is the project certified with a third party rating system?</t>
  </si>
  <si>
    <t>Use Data</t>
  </si>
  <si>
    <t>Measured reduction from benchmark</t>
  </si>
  <si>
    <t>The metrics below are not intended to be asked at this time, but some may be added in the future</t>
  </si>
  <si>
    <t>Prescriptive Performance</t>
  </si>
  <si>
    <t xml:space="preserve">If your project complied prescriptively, but your goal was to exceed minimum performance, briefly describe your energy efficiency strategy. </t>
  </si>
  <si>
    <t>Is your firm a signatory of the AIA 2030 Commitment?</t>
  </si>
  <si>
    <t>If yes, is the project recorded in the AIA 2030 Design Data Exchange (DDx)?</t>
  </si>
  <si>
    <t>INPUTS</t>
  </si>
  <si>
    <t>UNITS / DEFINITION</t>
  </si>
  <si>
    <t>New construction</t>
  </si>
  <si>
    <t>Renovation</t>
  </si>
  <si>
    <t xml:space="preserve"> Interiors</t>
  </si>
  <si>
    <t>Building Type</t>
  </si>
  <si>
    <t>Energy Benchmarking</t>
  </si>
  <si>
    <t>Carbon Benchmarking</t>
  </si>
  <si>
    <t>Embodied Carbon Benchmarking</t>
  </si>
  <si>
    <t>Water Benchmarking</t>
  </si>
  <si>
    <t>Building type aggregates</t>
  </si>
  <si>
    <r>
      <rPr>
        <b/>
        <sz val="10"/>
        <rFont val="Calibri"/>
        <family val="2"/>
      </rPr>
      <t>Fuel Breakdown Table: lbs. CO2/kBtu for each fuel source</t>
    </r>
    <r>
      <rPr>
        <sz val="10"/>
        <color rgb="FF000000"/>
        <rFont val="Calibri"/>
        <family val="2"/>
      </rPr>
      <t xml:space="preserve">
*Assume natural gas</t>
    </r>
  </si>
  <si>
    <t>Primary Use</t>
  </si>
  <si>
    <t>Secondary Use</t>
  </si>
  <si>
    <t>Tertiary Use</t>
  </si>
  <si>
    <t>All Uses</t>
  </si>
  <si>
    <t>EUI</t>
  </si>
  <si>
    <t>LPD</t>
  </si>
  <si>
    <t>Building Category (Carbon)</t>
  </si>
  <si>
    <t>Electricity</t>
  </si>
  <si>
    <t>Natural gas</t>
  </si>
  <si>
    <t>Fuel oil</t>
  </si>
  <si>
    <t>District heat*</t>
  </si>
  <si>
    <t>Benchmark Carbon
Lbs./sf/yr</t>
  </si>
  <si>
    <t>Building Category (emboded carbon)</t>
  </si>
  <si>
    <r>
      <t>Lbs. CO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/sf</t>
    </r>
  </si>
  <si>
    <t>Building Category (Water)</t>
  </si>
  <si>
    <t>Water Use Intensity (Gal/sf/yr)</t>
  </si>
  <si>
    <t>Carbon Breakdown</t>
  </si>
  <si>
    <t>EUI Breakdown</t>
  </si>
  <si>
    <t>Water Breakdown</t>
  </si>
  <si>
    <t>Embodied carbon</t>
  </si>
  <si>
    <t>LPD Breakdown</t>
  </si>
  <si>
    <t>Bank</t>
  </si>
  <si>
    <t>Office</t>
  </si>
  <si>
    <t>Commercial</t>
  </si>
  <si>
    <t>Bar / night club</t>
  </si>
  <si>
    <t>Public assembly</t>
  </si>
  <si>
    <t>Public Assembly</t>
  </si>
  <si>
    <t>Education - College / University</t>
  </si>
  <si>
    <t>Education</t>
  </si>
  <si>
    <t>Educational</t>
  </si>
  <si>
    <t>Convention Center</t>
  </si>
  <si>
    <t>Courthouse</t>
  </si>
  <si>
    <t>Education - K-12 School</t>
  </si>
  <si>
    <t>Education - Other</t>
  </si>
  <si>
    <t>Education - Preschool</t>
  </si>
  <si>
    <t>Food - Fast Food</t>
  </si>
  <si>
    <t>Food service</t>
  </si>
  <si>
    <t>Restaurant**</t>
  </si>
  <si>
    <t>Food - Grocery Store</t>
  </si>
  <si>
    <t>Food sales</t>
  </si>
  <si>
    <t>Grocery Store</t>
  </si>
  <si>
    <t>Food - Restaurant</t>
  </si>
  <si>
    <t>Food - Sales</t>
  </si>
  <si>
    <t>Grocery Store*</t>
  </si>
  <si>
    <t>Food - Service</t>
  </si>
  <si>
    <t>Laboratory</t>
  </si>
  <si>
    <t>Inpatient</t>
  </si>
  <si>
    <t>Library</t>
  </si>
  <si>
    <t>public assembly</t>
  </si>
  <si>
    <t>Cultural/Institutional</t>
  </si>
  <si>
    <t>Lodging - Hotel</t>
  </si>
  <si>
    <t>Lodging</t>
  </si>
  <si>
    <t>Lodging - Residence Hall</t>
  </si>
  <si>
    <t>Medical - Hospital</t>
  </si>
  <si>
    <t>Healthcare</t>
  </si>
  <si>
    <t>Medical - Office</t>
  </si>
  <si>
    <t>Health care</t>
  </si>
  <si>
    <t>Outpatient</t>
  </si>
  <si>
    <t>Medical - Outpatient surgery</t>
  </si>
  <si>
    <t>Meeting Hall</t>
  </si>
  <si>
    <t>Civic Building</t>
  </si>
  <si>
    <t>Movie Theater</t>
  </si>
  <si>
    <t>Museum</t>
  </si>
  <si>
    <t>Performing arts</t>
  </si>
  <si>
    <t>Public Safety - Police, fire, etc.</t>
  </si>
  <si>
    <t>Public safety</t>
  </si>
  <si>
    <t>Public order and safety</t>
  </si>
  <si>
    <t>Recreation (Visitor Center)</t>
  </si>
  <si>
    <t>Religious Worship</t>
  </si>
  <si>
    <t>Religious worship</t>
  </si>
  <si>
    <t>Religious Worship*</t>
  </si>
  <si>
    <t>Residential - Assisted Living</t>
  </si>
  <si>
    <t>Multifamily</t>
  </si>
  <si>
    <t>Senior Care*</t>
  </si>
  <si>
    <t>Residential - Multifamily</t>
  </si>
  <si>
    <t>Multifamily mid-rise</t>
  </si>
  <si>
    <t>Multifamily Housing</t>
  </si>
  <si>
    <t>Retail - Box Store</t>
  </si>
  <si>
    <t>Retail (other than mall)</t>
  </si>
  <si>
    <t>Retail*</t>
  </si>
  <si>
    <t>Retail - Convenience Store</t>
  </si>
  <si>
    <t>Retail - General</t>
  </si>
  <si>
    <t>Retail - Mall</t>
  </si>
  <si>
    <t>Enclosed and strip malls</t>
  </si>
  <si>
    <t>Self Storage</t>
  </si>
  <si>
    <t>Warehouse and storage</t>
  </si>
  <si>
    <t>Services - General</t>
  </si>
  <si>
    <t>Service</t>
  </si>
  <si>
    <t>Mercantile</t>
  </si>
  <si>
    <t>Warehouse</t>
  </si>
  <si>
    <t>Warehouse - Refrigerated</t>
  </si>
  <si>
    <t>SUM</t>
  </si>
  <si>
    <r>
      <t xml:space="preserve">USD. </t>
    </r>
    <r>
      <rPr>
        <sz val="10"/>
        <color theme="0" tint="-0.499984740745262"/>
        <rFont val="Arial Nova"/>
        <family val="2"/>
      </rPr>
      <t>Do not include land acquisition, soft costs, FFE, etc.</t>
    </r>
  </si>
  <si>
    <t>Climate zones map</t>
  </si>
  <si>
    <t>EIA building type definitions</t>
  </si>
  <si>
    <t>Hours / year</t>
  </si>
  <si>
    <t>AIA 2030 DDX</t>
  </si>
  <si>
    <t>Cost reduction from benchmark</t>
  </si>
  <si>
    <r>
      <rPr>
        <sz val="10"/>
        <color theme="0" tint="-0.499984740745262"/>
        <rFont val="Arial Nova"/>
        <family val="2"/>
      </rPr>
      <t xml:space="preserve">If "Other" please enter the energy code </t>
    </r>
    <r>
      <rPr>
        <i/>
        <sz val="10"/>
        <color theme="0" tint="-0.499984740745262"/>
        <rFont val="Arial Nova"/>
        <family val="2"/>
      </rPr>
      <t>here</t>
    </r>
  </si>
  <si>
    <t>If no, skip to Modeled Performance</t>
  </si>
  <si>
    <t>Community engagement level</t>
  </si>
  <si>
    <t>Wellness</t>
  </si>
  <si>
    <t>Resources</t>
  </si>
  <si>
    <t>Water</t>
  </si>
  <si>
    <t>Residential - Single family</t>
  </si>
  <si>
    <t>Single Family</t>
  </si>
  <si>
    <t>Single family detached</t>
  </si>
  <si>
    <t>Residential benchmarks RECS 2015</t>
  </si>
  <si>
    <t>Commercial benchmarks CBECS 2003</t>
  </si>
  <si>
    <t>Is stormwater managed on site?</t>
  </si>
  <si>
    <t>Is landscape design focused on native plants?</t>
  </si>
  <si>
    <t>Was local and/or recycled was a consideration for materials selection?</t>
  </si>
  <si>
    <t>Do regularly occupied spaces have abundant daylight?</t>
  </si>
  <si>
    <t>Change</t>
  </si>
  <si>
    <t>What is the designed lifespan of the building?</t>
  </si>
  <si>
    <t>Was the building designed for disassembly and/or with flexible future use?</t>
  </si>
  <si>
    <t>e.g. 30yrs- Stick frame, 200yrs- concrete, steel, heavy timber, 1000yrs- solid masonry</t>
  </si>
  <si>
    <t>Ecology</t>
  </si>
  <si>
    <t>Predicted Energy</t>
  </si>
  <si>
    <t>Measured Energy</t>
  </si>
  <si>
    <t>Lbs. of Carbon Dioxide / sf</t>
  </si>
  <si>
    <t>Building Embodied Carbon (metric tons)</t>
  </si>
  <si>
    <t>Building Embodied Carbon / SF</t>
  </si>
  <si>
    <t>Building Embodied Carbon Benchmark</t>
  </si>
  <si>
    <t>Building Embodied Carbon reduction from Benchmark</t>
  </si>
  <si>
    <t>DESIGN EXCELLENCE</t>
  </si>
  <si>
    <t>2030 commitment &amp; Rating Systems</t>
  </si>
  <si>
    <t xml:space="preserve">kBTU/sf/yr </t>
  </si>
  <si>
    <t>Percentage of project's total energy use met by renewables</t>
  </si>
  <si>
    <t>*Optional override with ZeroTool benchmark</t>
  </si>
  <si>
    <t>Equitable Communities</t>
  </si>
  <si>
    <t>COMMON APP FOR</t>
  </si>
  <si>
    <t>Was a "Chemicals of Concerns" list used to inform material selection?</t>
  </si>
  <si>
    <t>Did the project incorporate existing structure or infrastructure?</t>
  </si>
  <si>
    <t>If so, what innovative design features evolved?</t>
  </si>
  <si>
    <t>Was a post occupancy evaluation conducted on this project?</t>
  </si>
  <si>
    <r>
      <t xml:space="preserve">If "Other", please specify </t>
    </r>
    <r>
      <rPr>
        <i/>
        <sz val="10"/>
        <color theme="0" tint="-0.499984740745262"/>
        <rFont val="Arial Nova"/>
        <family val="2"/>
      </rPr>
      <t>here</t>
    </r>
  </si>
  <si>
    <t>500 word max (3,000 characters)</t>
  </si>
  <si>
    <t>Total Construction (Building) Cost</t>
  </si>
  <si>
    <t>ASHRAE 90.1-2004</t>
  </si>
  <si>
    <t>ASHRAE 90.1-2007</t>
  </si>
  <si>
    <t>ASHRAE 90.1-2010</t>
  </si>
  <si>
    <t>Seattle Energy Code 2006 or Prev.</t>
  </si>
  <si>
    <t>Seattle Energy Code 2009</t>
  </si>
  <si>
    <t>Seattle Energy Code 2012</t>
  </si>
  <si>
    <t>Seattle Energy Code 2015</t>
  </si>
  <si>
    <t>California Title-24 2005 for high rise residential</t>
  </si>
  <si>
    <t>California Title-24 2005 for single family</t>
  </si>
  <si>
    <t>California Title-24 2008</t>
  </si>
  <si>
    <t>California Title-24 2013</t>
  </si>
  <si>
    <t>IECC 2009</t>
  </si>
  <si>
    <t>Oregon Energy Code</t>
  </si>
  <si>
    <t>Washington State Energy Code 2006 or prev.</t>
  </si>
  <si>
    <t>Washington State Energy Code 2009</t>
  </si>
  <si>
    <t>Washington State Energy Code 2012</t>
  </si>
  <si>
    <t>Washington State Energy Code 2015</t>
  </si>
  <si>
    <t>International/Other - REQUIRES NARRATIVE</t>
  </si>
  <si>
    <t>IECC 2018</t>
  </si>
  <si>
    <t>IECC 2015</t>
  </si>
  <si>
    <t>IECC 2012</t>
  </si>
  <si>
    <t>Predicted EUI for electricity</t>
  </si>
  <si>
    <t>Predicted EUI of on-site renewables</t>
  </si>
  <si>
    <t>Predicted EUI for gas / propane</t>
  </si>
  <si>
    <t xml:space="preserve">Predicted Total Net EUI </t>
  </si>
  <si>
    <r>
      <t xml:space="preserve">kBTU/sf/yr </t>
    </r>
    <r>
      <rPr>
        <sz val="10"/>
        <color theme="0" tint="-0.499984740745262"/>
        <rFont val="Arial Nova"/>
        <family val="2"/>
      </rPr>
      <t xml:space="preserve">From your whole building energy model. </t>
    </r>
  </si>
  <si>
    <r>
      <t xml:space="preserve">kBTU/sf/yr </t>
    </r>
    <r>
      <rPr>
        <sz val="10"/>
        <color theme="0" tint="-0.499984740745262"/>
        <rFont val="Arial Nova"/>
        <family val="2"/>
      </rPr>
      <t>From your whole building energy model.</t>
    </r>
  </si>
  <si>
    <t>Measured EUI for electricity</t>
  </si>
  <si>
    <t>Measured EUI for gas / propane</t>
  </si>
  <si>
    <t>Measured EUI of on-site renewables</t>
  </si>
  <si>
    <t xml:space="preserve">Measured Total Net EUI </t>
  </si>
  <si>
    <t>2030 Commitment</t>
  </si>
  <si>
    <t>Does the project meet the 2030 Challenge? (As modeled)</t>
  </si>
  <si>
    <t>Does the project meet the 2030 Challenge? (As measured)</t>
  </si>
  <si>
    <t>2030 Commitment target</t>
  </si>
  <si>
    <t>Estimated EUI based on code</t>
  </si>
  <si>
    <t>Net EUI for the purpose of carbon estimation (measured &gt; modeled &gt; code)</t>
  </si>
  <si>
    <t>Total carbon Benchmark</t>
  </si>
  <si>
    <t>Total Estimated Carbon</t>
  </si>
  <si>
    <t>2030 Commitment Carbon calculations</t>
  </si>
  <si>
    <t>Percent reduction in total carbon</t>
  </si>
  <si>
    <t>Tonnes / Yr</t>
  </si>
  <si>
    <r>
      <t xml:space="preserve">kBTU/sf/yr </t>
    </r>
    <r>
      <rPr>
        <sz val="10"/>
        <color theme="0" tint="-0.499984740745262"/>
        <rFont val="Arial Nova"/>
        <family val="2"/>
      </rPr>
      <t>From Utility Bills</t>
    </r>
  </si>
  <si>
    <t>Code</t>
  </si>
  <si>
    <t>2030 year</t>
  </si>
  <si>
    <t>Check box if client is to remain confidential.</t>
  </si>
  <si>
    <t>Assign a reasonable local cost benchmark for this building type</t>
  </si>
  <si>
    <t>Check box if cost is to remain confidential.</t>
  </si>
  <si>
    <t>The typical occupancy at any given time during occupied hours (# of persons)</t>
  </si>
  <si>
    <t>The maximum number of occupants anticipated on site at any one time (# of persons)</t>
  </si>
  <si>
    <t>Is landscape design promoting biodiversity?</t>
  </si>
  <si>
    <r>
      <t xml:space="preserve">kBTU/sf/yr </t>
    </r>
    <r>
      <rPr>
        <sz val="10"/>
        <color theme="0" tint="-0.499984740745262"/>
        <rFont val="Arial Nova"/>
        <family val="2"/>
      </rPr>
      <t>(as a positive number)</t>
    </r>
  </si>
  <si>
    <t>Does the project meet the 2030 Challenge? (Prescriptive)</t>
  </si>
  <si>
    <t>Enter information into the below fields to the best of your knowledge.</t>
  </si>
  <si>
    <t>Fields that are not applicable or where information is unavailable can be left blank.</t>
  </si>
  <si>
    <t>Good design elevates any project, no matter how small, with a thoughtful process that delivers both beauty and function in balance. 
It is the element that binds all the principles together with a big idea.</t>
  </si>
  <si>
    <t>Design solutions affect more than the client and current occupants. 
Good design positively impacts future occupants and the larger community.</t>
  </si>
  <si>
    <t>Good design mutually benefits human and nonhuman inhabitants.</t>
  </si>
  <si>
    <t>Good design conserves and improves the quality of water as a precious resource.</t>
  </si>
  <si>
    <t>Good design adds value for owners, occupants, community, and planet, regardless of project size and budget.</t>
  </si>
  <si>
    <t>Good design reduces energy use and eliminates dependence on fossil fuels while improving
building performance, function, comfort, and enjoyment</t>
  </si>
  <si>
    <t>Good design supports health and well-being for all people, considering physical, mental, and emotional effects on building occupants and the surrounding community.</t>
  </si>
  <si>
    <t>Good design depends on informed material selection, balancing priorities to achieve durable, safe, and healthy projects with an equitable, sustainable supply chain to minimize possible negative impacts to the planet.</t>
  </si>
  <si>
    <t>Adaptability, resilience, and reuse are essential to good design, which seeks to enhance usability, functionality, and value over time.</t>
  </si>
  <si>
    <t>Every project presents a unique opportunity to apply lessons learned from previous projects and gather information to refine the 
design process.</t>
  </si>
  <si>
    <t>Has the design made accommodations for projected climatic change over the building's lifespan?</t>
  </si>
  <si>
    <t>Answer yes if design features anticipate future climates or social conditions</t>
  </si>
  <si>
    <t xml:space="preserve">ex: wildfire smoke, flooding, extreme temperatures, etc. </t>
  </si>
  <si>
    <t>% floor area attributed to use:</t>
  </si>
  <si>
    <t>Adjust building percentage in cells F41 through F43 so that % = 100%</t>
  </si>
  <si>
    <r>
      <t>Address</t>
    </r>
    <r>
      <rPr>
        <sz val="10"/>
        <color rgb="FFFF0000"/>
        <rFont val="Arial Nova"/>
      </rPr>
      <t>*</t>
    </r>
  </si>
  <si>
    <r>
      <t>City</t>
    </r>
    <r>
      <rPr>
        <sz val="10"/>
        <color rgb="FFFF0000"/>
        <rFont val="Arial Nova"/>
      </rPr>
      <t>*</t>
    </r>
  </si>
  <si>
    <r>
      <t>State</t>
    </r>
    <r>
      <rPr>
        <sz val="10"/>
        <color rgb="FFFF0000"/>
        <rFont val="Arial Nova"/>
      </rPr>
      <t>*</t>
    </r>
  </si>
  <si>
    <r>
      <t>Zip Code</t>
    </r>
    <r>
      <rPr>
        <sz val="10"/>
        <color rgb="FFFF0000"/>
        <rFont val="Arial Nova"/>
      </rPr>
      <t>*</t>
    </r>
  </si>
  <si>
    <r>
      <t>Country</t>
    </r>
    <r>
      <rPr>
        <sz val="10"/>
        <color rgb="FFFF0000"/>
        <rFont val="Arial Nova"/>
      </rPr>
      <t>*</t>
    </r>
  </si>
  <si>
    <r>
      <t>Climate Zone</t>
    </r>
    <r>
      <rPr>
        <sz val="10"/>
        <color rgb="FFFF0000"/>
        <rFont val="Arial Nova"/>
      </rPr>
      <t>*</t>
    </r>
  </si>
  <si>
    <r>
      <t>Primary building use &amp; floor area percentage of use</t>
    </r>
    <r>
      <rPr>
        <sz val="10"/>
        <color rgb="FFFF0000"/>
        <rFont val="Arial Nova"/>
      </rPr>
      <t>*</t>
    </r>
  </si>
  <si>
    <r>
      <t>Permit year</t>
    </r>
    <r>
      <rPr>
        <sz val="10"/>
        <color rgb="FFFF0000"/>
        <rFont val="Arial Nova"/>
      </rPr>
      <t>*</t>
    </r>
  </si>
  <si>
    <r>
      <t>Energy Code that the project was built to?</t>
    </r>
    <r>
      <rPr>
        <sz val="10"/>
        <color rgb="FFFF0000"/>
        <rFont val="Arial Nova"/>
      </rPr>
      <t>*</t>
    </r>
  </si>
  <si>
    <r>
      <t>Did you use prescriptive performance to meet the Energy code?</t>
    </r>
    <r>
      <rPr>
        <sz val="10"/>
        <color rgb="FFFF0000"/>
        <rFont val="Arial Nova"/>
      </rPr>
      <t>*</t>
    </r>
  </si>
  <si>
    <r>
      <t>Was predictive energy consumption modeled?</t>
    </r>
    <r>
      <rPr>
        <sz val="10"/>
        <color rgb="FFFF0000"/>
        <rFont val="Arial Nova"/>
      </rPr>
      <t>*</t>
    </r>
  </si>
  <si>
    <r>
      <t>Was actual energy measured?</t>
    </r>
    <r>
      <rPr>
        <sz val="10"/>
        <color rgb="FFFF0000"/>
        <rFont val="Arial Nova"/>
      </rPr>
      <t>*</t>
    </r>
  </si>
  <si>
    <t>IECC 2021</t>
  </si>
  <si>
    <t>Seattle Energy Code 2018</t>
  </si>
  <si>
    <t>Washington State Energy Code 2018</t>
  </si>
  <si>
    <t>IECC 2021 reduction sources:</t>
  </si>
  <si>
    <t>https://www.energycodes.gov/sites/default/files/2022-09/2021_IECC_Commercial_Analysis_Final_2022_09_02.pdf</t>
  </si>
  <si>
    <t>Example</t>
  </si>
  <si>
    <t>Guidance</t>
  </si>
  <si>
    <t>Additional building use &amp; floor area percentage of use</t>
  </si>
  <si>
    <t>Additional building use</t>
  </si>
  <si>
    <t>AIA Seattle Common App for Design Excellence Legend</t>
  </si>
  <si>
    <r>
      <rPr>
        <sz val="10"/>
        <rFont val="Arial Nova"/>
      </rPr>
      <t>Address</t>
    </r>
    <r>
      <rPr>
        <sz val="10"/>
        <color rgb="FFFF0000"/>
        <rFont val="Arial Nova"/>
        <family val="2"/>
      </rPr>
      <t>*</t>
    </r>
  </si>
  <si>
    <r>
      <t xml:space="preserve">Grey cells in the spreadsheet are locked, and are </t>
    </r>
    <r>
      <rPr>
        <b/>
        <sz val="10"/>
        <color theme="1"/>
        <rFont val="Arial Nova"/>
      </rPr>
      <t>not editable</t>
    </r>
  </si>
  <si>
    <r>
      <rPr>
        <b/>
        <sz val="10"/>
        <color theme="1"/>
        <rFont val="Arial Nova"/>
      </rPr>
      <t>Project information can only be entered into the white boxes.</t>
    </r>
    <r>
      <rPr>
        <sz val="10"/>
        <color theme="1"/>
        <rFont val="Arial Nova"/>
        <family val="2"/>
      </rPr>
      <t xml:space="preserve"> Users are encouraged to fill out as much information as available, but only the green fields are required</t>
    </r>
  </si>
  <si>
    <r>
      <t>A green highlighted field with a red asterisk is a</t>
    </r>
    <r>
      <rPr>
        <b/>
        <sz val="10"/>
        <color theme="1"/>
        <rFont val="Arial Nova"/>
      </rPr>
      <t xml:space="preserve"> required field</t>
    </r>
    <r>
      <rPr>
        <sz val="10"/>
        <color theme="1"/>
        <rFont val="Arial Nova"/>
        <family val="2"/>
      </rPr>
      <t>. Please fill out for a complete submission</t>
    </r>
  </si>
  <si>
    <r>
      <t xml:space="preserve">A green highlighted field without a red asterisk is </t>
    </r>
    <r>
      <rPr>
        <b/>
        <sz val="10"/>
        <color theme="1"/>
        <rFont val="Arial Nova"/>
      </rPr>
      <t>required if applicable</t>
    </r>
  </si>
  <si>
    <t>Building Area per Occupant</t>
  </si>
  <si>
    <t>GSF/Occupant</t>
  </si>
  <si>
    <r>
      <t>Renewables are on site (NOT part of utility fuel mix or off-site renewables)</t>
    </r>
    <r>
      <rPr>
        <sz val="10"/>
        <color rgb="FFFF0000"/>
        <rFont val="Arial Nova"/>
      </rPr>
      <t>*</t>
    </r>
  </si>
  <si>
    <r>
      <t>Renewables as part of this project are provided off-site (NOT part of utility fuel mix)</t>
    </r>
    <r>
      <rPr>
        <sz val="10"/>
        <color rgb="FFFF0000"/>
        <rFont val="Arial Nova"/>
      </rPr>
      <t>*</t>
    </r>
  </si>
  <si>
    <r>
      <t>Total Building Area</t>
    </r>
    <r>
      <rPr>
        <sz val="10"/>
        <color rgb="FFFF0000"/>
        <rFont val="Arial Nova"/>
      </rPr>
      <t>*</t>
    </r>
  </si>
  <si>
    <t>Identify a local risk that the project has been designed to mitigate</t>
  </si>
  <si>
    <t>Framework for Design Excellence</t>
  </si>
  <si>
    <t>Performance Statement</t>
  </si>
  <si>
    <r>
      <t xml:space="preserve">Use the Performance Statement to highlight how sustainable design strategies elevate design excellence and the impact of your project. You are encouraged to describe how building performance, carbon reduction, and/or other environmental strategies are integrated within the project's overall design goals. Consider using the </t>
    </r>
    <r>
      <rPr>
        <u/>
        <sz val="10"/>
        <color rgb="FF0000FF"/>
        <rFont val="Arial Nova"/>
        <family val="2"/>
      </rPr>
      <t>Framework for Design Excellence</t>
    </r>
    <r>
      <rPr>
        <sz val="10"/>
        <color theme="0" tint="-0.499984740745262"/>
        <rFont val="Arial Nova"/>
        <family val="2"/>
      </rPr>
      <t xml:space="preserve"> as a prompt by responding to any number of the 10 principles: Integration, Equitable Communities, Ecology, Water, Economy, Energy, Wellness, Resources, Change, Discovery.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</si>
</sst>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</numFmts>
  <fonts count="4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000000"/>
      <name val="Arial Nova"/>
      <family val="2"/>
    </font>
    <font>
      <sz val="10"/>
      <color theme="1"/>
      <name val="Arial Nova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sz val="10"/>
      <color theme="1"/>
      <name val="Arial Nova"/>
      <family val="2"/>
    </font>
    <font>
      <b/>
      <sz val="10"/>
      <name val="Arial Nova"/>
      <family val="2"/>
    </font>
    <font>
      <b/>
      <i/>
      <sz val="10"/>
      <color theme="1"/>
      <name val="Arial Nova"/>
      <family val="2"/>
    </font>
    <font>
      <u/>
      <sz val="10"/>
      <color theme="10"/>
      <name val="Arial Nova"/>
      <family val="2"/>
    </font>
    <font>
      <sz val="10"/>
      <color theme="0" tint="-0.499984740745262"/>
      <name val="Arial Nova"/>
      <family val="2"/>
    </font>
    <font>
      <sz val="10"/>
      <color theme="0" tint="-4.9989318521683403E-2"/>
      <name val="Arial Nova"/>
      <family val="2"/>
    </font>
    <font>
      <i/>
      <sz val="10"/>
      <color rgb="FFFF0000"/>
      <name val="Arial Nova"/>
      <family val="2"/>
    </font>
    <font>
      <sz val="10"/>
      <name val="Arial Nova"/>
      <family val="2"/>
    </font>
    <font>
      <i/>
      <sz val="10"/>
      <name val="Arial Nova"/>
      <family val="2"/>
    </font>
    <font>
      <sz val="10"/>
      <color theme="0" tint="-0.34998626667073579"/>
      <name val="Arial Nova"/>
      <family val="2"/>
    </font>
    <font>
      <b/>
      <sz val="10"/>
      <color theme="0" tint="-0.34998626667073579"/>
      <name val="Arial Nova"/>
      <family val="2"/>
    </font>
    <font>
      <u/>
      <sz val="10"/>
      <color theme="0" tint="-0.34998626667073579"/>
      <name val="Arial Nova"/>
      <family val="2"/>
    </font>
    <font>
      <i/>
      <sz val="10"/>
      <color theme="0" tint="-0.34998626667073579"/>
      <name val="Arial Nova"/>
      <family val="2"/>
    </font>
    <font>
      <i/>
      <sz val="10"/>
      <color theme="0" tint="-0.499984740745262"/>
      <name val="Arial Nova"/>
      <family val="2"/>
    </font>
    <font>
      <sz val="10"/>
      <color theme="8" tint="-0.499984740745262"/>
      <name val="Arial Nova"/>
      <family val="2"/>
    </font>
    <font>
      <u/>
      <sz val="10"/>
      <color theme="10"/>
      <name val="Calibri"/>
      <family val="2"/>
      <scheme val="minor"/>
    </font>
    <font>
      <sz val="10"/>
      <color theme="6" tint="-0.499984740745262"/>
      <name val="Arial Nova"/>
      <family val="2"/>
    </font>
    <font>
      <sz val="10"/>
      <name val="Calibri"/>
      <family val="2"/>
      <scheme val="minor"/>
    </font>
    <font>
      <sz val="10"/>
      <color rgb="FFFF0000"/>
      <name val="Arial Nova"/>
      <family val="2"/>
    </font>
    <font>
      <sz val="22"/>
      <color theme="0"/>
      <name val="Arial Nova"/>
      <family val="2"/>
    </font>
    <font>
      <sz val="10"/>
      <color theme="1" tint="4.9989318521683403E-2"/>
      <name val="Arial Nova"/>
      <family val="2"/>
    </font>
    <font>
      <u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0"/>
      <color theme="5" tint="-0.249977111117893"/>
      <name val="Arial Nova"/>
      <family val="2"/>
    </font>
    <font>
      <sz val="9"/>
      <color theme="0"/>
      <name val="Arial Nova"/>
      <family val="2"/>
    </font>
    <font>
      <u/>
      <sz val="10"/>
      <color rgb="FF0000FF"/>
      <name val="Arial Nova"/>
      <family val="2"/>
    </font>
    <font>
      <sz val="10"/>
      <color theme="1" tint="0.499984740745262"/>
      <name val="Arial Nova"/>
    </font>
    <font>
      <sz val="10"/>
      <color theme="1" tint="0.499984740745262"/>
      <name val="Arial Nova"/>
      <family val="2"/>
    </font>
    <font>
      <b/>
      <sz val="10"/>
      <color rgb="FFFF0000"/>
      <name val="Arial Nova"/>
      <family val="2"/>
    </font>
    <font>
      <sz val="10"/>
      <color rgb="FFFF0000"/>
      <name val="Arial Nova"/>
    </font>
    <font>
      <b/>
      <sz val="10"/>
      <color theme="0" tint="-4.9989318521683403E-2"/>
      <name val="Arial Nova"/>
      <family val="2"/>
    </font>
    <font>
      <sz val="10"/>
      <name val="Arial Nova"/>
    </font>
    <font>
      <sz val="10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sz val="10"/>
      <color theme="1"/>
      <name val="Arial Nova"/>
    </font>
    <font>
      <b/>
      <sz val="10"/>
      <color theme="1"/>
      <name val="Arial Nova"/>
    </font>
    <font>
      <sz val="10"/>
      <color theme="0" tint="-4.9989318521683403E-2"/>
      <name val="Arch"/>
    </font>
    <font>
      <b/>
      <sz val="10"/>
      <color theme="0" tint="-4.9989318521683403E-2"/>
      <name val="Arial Nova"/>
    </font>
  </fonts>
  <fills count="2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rgb="FFAECAD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76A5AF"/>
      </patternFill>
    </fill>
    <fill>
      <patternFill patternType="solid">
        <fgColor theme="2" tint="-9.9978637043366805E-2"/>
        <bgColor rgb="FFFFE599"/>
      </patternFill>
    </fill>
    <fill>
      <patternFill patternType="solid">
        <fgColor theme="2" tint="-9.9978637043366805E-2"/>
        <bgColor rgb="FFB7CDD1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2" tint="-0.249977111117893"/>
        <bgColor rgb="FFFFE599"/>
      </patternFill>
    </fill>
    <fill>
      <patternFill patternType="solid">
        <fgColor theme="2" tint="-0.249977111117893"/>
        <bgColor rgb="FFB7CDD1"/>
      </patternFill>
    </fill>
    <fill>
      <patternFill patternType="solid">
        <fgColor theme="2" tint="-0.249977111117893"/>
        <bgColor rgb="FFCCCCCC"/>
      </patternFill>
    </fill>
    <fill>
      <patternFill patternType="solid">
        <fgColor rgb="FFFA4132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rgb="FF000000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4" borderId="12" applyNumberFormat="0" applyAlignment="0" applyProtection="0"/>
    <xf numFmtId="43" fontId="2" fillId="0" borderId="0" applyFont="0" applyFill="0" applyBorder="0" applyAlignment="0" applyProtection="0"/>
  </cellStyleXfs>
  <cellXfs count="337">
    <xf numFmtId="0" fontId="0" fillId="0" borderId="0" xfId="0"/>
    <xf numFmtId="2" fontId="8" fillId="7" borderId="20" xfId="0" applyNumberFormat="1" applyFont="1" applyFill="1" applyBorder="1"/>
    <xf numFmtId="2" fontId="8" fillId="7" borderId="23" xfId="0" applyNumberFormat="1" applyFont="1" applyFill="1" applyBorder="1" applyAlignment="1">
      <alignment horizontal="center"/>
    </xf>
    <xf numFmtId="2" fontId="8" fillId="7" borderId="22" xfId="0" applyNumberFormat="1" applyFont="1" applyFill="1" applyBorder="1"/>
    <xf numFmtId="9" fontId="8" fillId="10" borderId="37" xfId="0" applyNumberFormat="1" applyFont="1" applyFill="1" applyBorder="1"/>
    <xf numFmtId="0" fontId="9" fillId="11" borderId="0" xfId="0" applyFont="1" applyFill="1" applyAlignment="1">
      <alignment horizontal="right"/>
    </xf>
    <xf numFmtId="0" fontId="9" fillId="11" borderId="16" xfId="0" applyFont="1" applyFill="1" applyBorder="1" applyAlignment="1">
      <alignment horizontal="center"/>
    </xf>
    <xf numFmtId="164" fontId="9" fillId="11" borderId="16" xfId="0" applyNumberFormat="1" applyFont="1" applyFill="1" applyBorder="1" applyAlignment="1">
      <alignment horizontal="center"/>
    </xf>
    <xf numFmtId="0" fontId="9" fillId="11" borderId="18" xfId="0" applyFont="1" applyFill="1" applyBorder="1" applyAlignment="1">
      <alignment horizontal="right"/>
    </xf>
    <xf numFmtId="9" fontId="9" fillId="11" borderId="0" xfId="0" applyNumberFormat="1" applyFont="1" applyFill="1" applyAlignment="1">
      <alignment horizontal="right"/>
    </xf>
    <xf numFmtId="164" fontId="9" fillId="11" borderId="19" xfId="0" applyNumberFormat="1" applyFont="1" applyFill="1" applyBorder="1" applyAlignment="1">
      <alignment horizontal="center"/>
    </xf>
    <xf numFmtId="164" fontId="9" fillId="11" borderId="0" xfId="0" applyNumberFormat="1" applyFont="1" applyFill="1" applyAlignment="1">
      <alignment horizontal="right"/>
    </xf>
    <xf numFmtId="1" fontId="9" fillId="11" borderId="0" xfId="0" applyNumberFormat="1" applyFont="1" applyFill="1" applyAlignment="1">
      <alignment horizontal="center"/>
    </xf>
    <xf numFmtId="164" fontId="9" fillId="11" borderId="18" xfId="0" applyNumberFormat="1" applyFont="1" applyFill="1" applyBorder="1" applyAlignment="1">
      <alignment horizontal="right"/>
    </xf>
    <xf numFmtId="164" fontId="9" fillId="11" borderId="19" xfId="0" applyNumberFormat="1" applyFont="1" applyFill="1" applyBorder="1" applyAlignment="1">
      <alignment horizontal="right"/>
    </xf>
    <xf numFmtId="9" fontId="8" fillId="10" borderId="38" xfId="0" applyNumberFormat="1" applyFont="1" applyFill="1" applyBorder="1"/>
    <xf numFmtId="9" fontId="8" fillId="10" borderId="39" xfId="0" applyNumberFormat="1" applyFont="1" applyFill="1" applyBorder="1"/>
    <xf numFmtId="0" fontId="9" fillId="11" borderId="0" xfId="0" applyFont="1" applyFill="1" applyAlignment="1">
      <alignment horizontal="center"/>
    </xf>
    <xf numFmtId="0" fontId="9" fillId="12" borderId="0" xfId="0" applyFont="1" applyFill="1"/>
    <xf numFmtId="0" fontId="9" fillId="13" borderId="7" xfId="0" applyFont="1" applyFill="1" applyBorder="1"/>
    <xf numFmtId="9" fontId="9" fillId="13" borderId="9" xfId="0" applyNumberFormat="1" applyFont="1" applyFill="1" applyBorder="1"/>
    <xf numFmtId="0" fontId="9" fillId="14" borderId="0" xfId="0" applyFont="1" applyFill="1" applyAlignment="1">
      <alignment horizontal="right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21" fillId="3" borderId="2" xfId="0" applyFont="1" applyFill="1" applyBorder="1" applyAlignment="1">
      <alignment vertical="top"/>
    </xf>
    <xf numFmtId="0" fontId="20" fillId="3" borderId="3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5" xfId="0" applyFont="1" applyFill="1" applyBorder="1" applyAlignment="1">
      <alignment vertical="top"/>
    </xf>
    <xf numFmtId="0" fontId="20" fillId="3" borderId="0" xfId="0" applyFont="1" applyFill="1" applyAlignment="1">
      <alignment vertical="top"/>
    </xf>
    <xf numFmtId="0" fontId="22" fillId="3" borderId="6" xfId="1" applyFont="1" applyFill="1" applyBorder="1" applyAlignment="1">
      <alignment vertical="top" wrapText="1"/>
    </xf>
    <xf numFmtId="0" fontId="20" fillId="3" borderId="6" xfId="0" applyFont="1" applyFill="1" applyBorder="1" applyAlignment="1">
      <alignment vertical="top" wrapText="1"/>
    </xf>
    <xf numFmtId="0" fontId="23" fillId="3" borderId="6" xfId="0" applyFont="1" applyFill="1" applyBorder="1" applyAlignment="1">
      <alignment vertical="top" wrapText="1"/>
    </xf>
    <xf numFmtId="0" fontId="21" fillId="2" borderId="10" xfId="0" applyFont="1" applyFill="1" applyBorder="1" applyAlignment="1">
      <alignment vertical="top"/>
    </xf>
    <xf numFmtId="0" fontId="20" fillId="2" borderId="5" xfId="0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0" fontId="20" fillId="2" borderId="6" xfId="0" applyFont="1" applyFill="1" applyBorder="1" applyAlignment="1">
      <alignment vertical="top" wrapText="1"/>
    </xf>
    <xf numFmtId="0" fontId="20" fillId="2" borderId="7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0" xfId="0" applyFont="1" applyAlignment="1">
      <alignment vertical="top" wrapText="1"/>
    </xf>
    <xf numFmtId="9" fontId="8" fillId="10" borderId="0" xfId="0" applyNumberFormat="1" applyFont="1" applyFill="1"/>
    <xf numFmtId="0" fontId="20" fillId="6" borderId="0" xfId="0" applyFont="1" applyFill="1" applyAlignment="1">
      <alignment vertical="top"/>
    </xf>
    <xf numFmtId="0" fontId="20" fillId="6" borderId="13" xfId="0" applyFont="1" applyFill="1" applyBorder="1" applyAlignment="1">
      <alignment vertical="top"/>
    </xf>
    <xf numFmtId="0" fontId="20" fillId="6" borderId="5" xfId="0" applyFont="1" applyFill="1" applyBorder="1" applyAlignment="1">
      <alignment vertical="top"/>
    </xf>
    <xf numFmtId="0" fontId="20" fillId="6" borderId="6" xfId="0" applyFont="1" applyFill="1" applyBorder="1" applyAlignment="1">
      <alignment vertical="top" wrapText="1"/>
    </xf>
    <xf numFmtId="0" fontId="20" fillId="6" borderId="0" xfId="0" applyFont="1" applyFill="1" applyAlignment="1">
      <alignment vertical="top" wrapText="1"/>
    </xf>
    <xf numFmtId="0" fontId="20" fillId="3" borderId="0" xfId="0" applyFont="1" applyFill="1" applyAlignment="1">
      <alignment vertical="top" wrapText="1"/>
    </xf>
    <xf numFmtId="0" fontId="20" fillId="6" borderId="8" xfId="0" applyFont="1" applyFill="1" applyBorder="1" applyAlignment="1">
      <alignment vertical="top" wrapText="1"/>
    </xf>
    <xf numFmtId="0" fontId="18" fillId="6" borderId="0" xfId="0" applyFont="1" applyFill="1" applyAlignment="1">
      <alignment horizontal="left" vertical="center"/>
    </xf>
    <xf numFmtId="0" fontId="5" fillId="6" borderId="3" xfId="0" applyFont="1" applyFill="1" applyBorder="1" applyAlignment="1">
      <alignment vertical="top"/>
    </xf>
    <xf numFmtId="0" fontId="9" fillId="11" borderId="7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right"/>
    </xf>
    <xf numFmtId="164" fontId="9" fillId="11" borderId="9" xfId="0" applyNumberFormat="1" applyFont="1" applyFill="1" applyBorder="1" applyAlignment="1">
      <alignment horizontal="right"/>
    </xf>
    <xf numFmtId="9" fontId="8" fillId="10" borderId="11" xfId="0" applyNumberFormat="1" applyFont="1" applyFill="1" applyBorder="1"/>
    <xf numFmtId="9" fontId="8" fillId="10" borderId="58" xfId="0" applyNumberFormat="1" applyFont="1" applyFill="1" applyBorder="1"/>
    <xf numFmtId="0" fontId="9" fillId="11" borderId="11" xfId="0" applyFont="1" applyFill="1" applyBorder="1" applyAlignment="1">
      <alignment horizontal="right"/>
    </xf>
    <xf numFmtId="0" fontId="9" fillId="11" borderId="11" xfId="0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center"/>
    </xf>
    <xf numFmtId="0" fontId="9" fillId="11" borderId="59" xfId="0" applyFont="1" applyFill="1" applyBorder="1" applyAlignment="1">
      <alignment horizontal="right"/>
    </xf>
    <xf numFmtId="9" fontId="9" fillId="11" borderId="11" xfId="0" applyNumberFormat="1" applyFont="1" applyFill="1" applyBorder="1" applyAlignment="1">
      <alignment horizontal="right"/>
    </xf>
    <xf numFmtId="164" fontId="9" fillId="11" borderId="57" xfId="0" applyNumberFormat="1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right"/>
    </xf>
    <xf numFmtId="1" fontId="9" fillId="11" borderId="11" xfId="0" applyNumberFormat="1" applyFont="1" applyFill="1" applyBorder="1" applyAlignment="1">
      <alignment horizontal="center"/>
    </xf>
    <xf numFmtId="164" fontId="9" fillId="11" borderId="59" xfId="0" applyNumberFormat="1" applyFont="1" applyFill="1" applyBorder="1" applyAlignment="1">
      <alignment horizontal="right"/>
    </xf>
    <xf numFmtId="164" fontId="9" fillId="11" borderId="57" xfId="0" applyNumberFormat="1" applyFont="1" applyFill="1" applyBorder="1" applyAlignment="1">
      <alignment horizontal="right"/>
    </xf>
    <xf numFmtId="9" fontId="8" fillId="10" borderId="62" xfId="0" applyNumberFormat="1" applyFont="1" applyFill="1" applyBorder="1"/>
    <xf numFmtId="9" fontId="8" fillId="10" borderId="63" xfId="0" applyNumberFormat="1" applyFont="1" applyFill="1" applyBorder="1"/>
    <xf numFmtId="9" fontId="8" fillId="10" borderId="64" xfId="0" applyNumberFormat="1" applyFont="1" applyFill="1" applyBorder="1"/>
    <xf numFmtId="1" fontId="9" fillId="14" borderId="0" xfId="0" applyNumberFormat="1" applyFont="1" applyFill="1" applyAlignment="1">
      <alignment horizontal="center"/>
    </xf>
    <xf numFmtId="9" fontId="8" fillId="15" borderId="62" xfId="0" applyNumberFormat="1" applyFont="1" applyFill="1" applyBorder="1"/>
    <xf numFmtId="9" fontId="8" fillId="15" borderId="0" xfId="0" applyNumberFormat="1" applyFont="1" applyFill="1"/>
    <xf numFmtId="9" fontId="8" fillId="15" borderId="38" xfId="0" applyNumberFormat="1" applyFont="1" applyFill="1" applyBorder="1"/>
    <xf numFmtId="9" fontId="8" fillId="15" borderId="39" xfId="0" applyNumberFormat="1" applyFont="1" applyFill="1" applyBorder="1"/>
    <xf numFmtId="0" fontId="9" fillId="16" borderId="0" xfId="0" applyFont="1" applyFill="1" applyAlignment="1">
      <alignment horizontal="right"/>
    </xf>
    <xf numFmtId="0" fontId="9" fillId="16" borderId="0" xfId="0" applyFont="1" applyFill="1" applyAlignment="1">
      <alignment horizontal="center"/>
    </xf>
    <xf numFmtId="164" fontId="9" fillId="16" borderId="19" xfId="0" applyNumberFormat="1" applyFont="1" applyFill="1" applyBorder="1" applyAlignment="1">
      <alignment horizontal="center"/>
    </xf>
    <xf numFmtId="0" fontId="9" fillId="16" borderId="18" xfId="0" applyFont="1" applyFill="1" applyBorder="1" applyAlignment="1">
      <alignment horizontal="right"/>
    </xf>
    <xf numFmtId="9" fontId="9" fillId="16" borderId="0" xfId="0" applyNumberFormat="1" applyFont="1" applyFill="1" applyAlignment="1">
      <alignment horizontal="right"/>
    </xf>
    <xf numFmtId="0" fontId="9" fillId="17" borderId="0" xfId="0" applyFont="1" applyFill="1" applyAlignment="1">
      <alignment horizontal="right"/>
    </xf>
    <xf numFmtId="1" fontId="9" fillId="17" borderId="0" xfId="0" applyNumberFormat="1" applyFont="1" applyFill="1" applyAlignment="1">
      <alignment horizontal="center"/>
    </xf>
    <xf numFmtId="164" fontId="9" fillId="16" borderId="18" xfId="0" applyNumberFormat="1" applyFont="1" applyFill="1" applyBorder="1" applyAlignment="1">
      <alignment horizontal="right"/>
    </xf>
    <xf numFmtId="164" fontId="9" fillId="16" borderId="0" xfId="0" applyNumberFormat="1" applyFont="1" applyFill="1" applyAlignment="1">
      <alignment horizontal="right"/>
    </xf>
    <xf numFmtId="164" fontId="9" fillId="16" borderId="19" xfId="0" applyNumberFormat="1" applyFont="1" applyFill="1" applyBorder="1" applyAlignment="1">
      <alignment horizontal="right"/>
    </xf>
    <xf numFmtId="0" fontId="16" fillId="6" borderId="0" xfId="0" applyFont="1" applyFill="1" applyAlignment="1">
      <alignment vertical="top" wrapText="1"/>
    </xf>
    <xf numFmtId="0" fontId="6" fillId="7" borderId="1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29" fillId="6" borderId="0" xfId="0" applyFont="1" applyFill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2" xfId="0" applyFont="1" applyFill="1" applyBorder="1" applyAlignment="1">
      <alignment vertical="top"/>
    </xf>
    <xf numFmtId="0" fontId="5" fillId="18" borderId="3" xfId="0" applyFont="1" applyFill="1" applyBorder="1" applyAlignment="1">
      <alignment vertical="top"/>
    </xf>
    <xf numFmtId="0" fontId="5" fillId="18" borderId="4" xfId="0" applyFont="1" applyFill="1" applyBorder="1" applyAlignment="1">
      <alignment vertical="top" wrapText="1"/>
    </xf>
    <xf numFmtId="0" fontId="5" fillId="18" borderId="5" xfId="0" applyFont="1" applyFill="1" applyBorder="1" applyAlignment="1">
      <alignment vertical="top"/>
    </xf>
    <xf numFmtId="0" fontId="5" fillId="18" borderId="6" xfId="0" applyFont="1" applyFill="1" applyBorder="1" applyAlignment="1">
      <alignment vertical="top" wrapText="1"/>
    </xf>
    <xf numFmtId="0" fontId="5" fillId="18" borderId="7" xfId="0" applyFont="1" applyFill="1" applyBorder="1" applyAlignment="1">
      <alignment vertical="top"/>
    </xf>
    <xf numFmtId="0" fontId="5" fillId="18" borderId="8" xfId="0" applyFont="1" applyFill="1" applyBorder="1" applyAlignment="1">
      <alignment vertical="top"/>
    </xf>
    <xf numFmtId="0" fontId="5" fillId="18" borderId="9" xfId="0" applyFont="1" applyFill="1" applyBorder="1" applyAlignment="1">
      <alignment vertical="top" wrapText="1"/>
    </xf>
    <xf numFmtId="0" fontId="30" fillId="18" borderId="0" xfId="0" applyFont="1" applyFill="1" applyAlignment="1">
      <alignment vertical="top"/>
    </xf>
    <xf numFmtId="0" fontId="32" fillId="18" borderId="0" xfId="1" applyFont="1" applyFill="1" applyBorder="1" applyAlignment="1">
      <alignment vertical="top"/>
    </xf>
    <xf numFmtId="0" fontId="29" fillId="6" borderId="0" xfId="0" applyFont="1" applyFill="1" applyAlignment="1">
      <alignment vertical="top"/>
    </xf>
    <xf numFmtId="0" fontId="16" fillId="6" borderId="0" xfId="0" applyFont="1" applyFill="1" applyAlignment="1" applyProtection="1">
      <alignment vertical="top"/>
      <protection locked="0"/>
    </xf>
    <xf numFmtId="0" fontId="16" fillId="6" borderId="0" xfId="0" applyFont="1" applyFill="1" applyAlignment="1">
      <alignment vertical="top"/>
    </xf>
    <xf numFmtId="0" fontId="5" fillId="18" borderId="72" xfId="0" applyFont="1" applyFill="1" applyBorder="1" applyAlignment="1">
      <alignment vertical="top"/>
    </xf>
    <xf numFmtId="0" fontId="5" fillId="18" borderId="66" xfId="0" applyFont="1" applyFill="1" applyBorder="1" applyAlignment="1">
      <alignment vertical="top"/>
    </xf>
    <xf numFmtId="0" fontId="13" fillId="18" borderId="72" xfId="0" applyFont="1" applyFill="1" applyBorder="1" applyAlignment="1">
      <alignment vertical="top"/>
    </xf>
    <xf numFmtId="0" fontId="5" fillId="19" borderId="0" xfId="0" applyFont="1" applyFill="1" applyAlignment="1">
      <alignment vertical="top"/>
    </xf>
    <xf numFmtId="0" fontId="5" fillId="19" borderId="0" xfId="0" applyFont="1" applyFill="1" applyAlignment="1">
      <alignment vertical="center"/>
    </xf>
    <xf numFmtId="0" fontId="34" fillId="18" borderId="0" xfId="0" applyFont="1" applyFill="1" applyAlignment="1">
      <alignment vertical="top"/>
    </xf>
    <xf numFmtId="0" fontId="11" fillId="6" borderId="67" xfId="0" applyFont="1" applyFill="1" applyBorder="1" applyAlignment="1">
      <alignment vertical="center"/>
    </xf>
    <xf numFmtId="0" fontId="5" fillId="6" borderId="68" xfId="0" applyFont="1" applyFill="1" applyBorder="1" applyAlignment="1">
      <alignment vertical="top"/>
    </xf>
    <xf numFmtId="0" fontId="5" fillId="6" borderId="69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top"/>
    </xf>
    <xf numFmtId="0" fontId="5" fillId="6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left" vertical="top"/>
    </xf>
    <xf numFmtId="0" fontId="5" fillId="6" borderId="70" xfId="0" applyFont="1" applyFill="1" applyBorder="1" applyAlignment="1">
      <alignment vertical="top"/>
    </xf>
    <xf numFmtId="0" fontId="5" fillId="6" borderId="42" xfId="0" applyFont="1" applyFill="1" applyBorder="1" applyAlignment="1">
      <alignment vertical="top"/>
    </xf>
    <xf numFmtId="0" fontId="5" fillId="6" borderId="71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/>
    </xf>
    <xf numFmtId="0" fontId="26" fillId="6" borderId="6" xfId="1" applyFont="1" applyFill="1" applyBorder="1" applyAlignment="1" applyProtection="1">
      <alignment vertical="top" wrapText="1"/>
    </xf>
    <xf numFmtId="0" fontId="26" fillId="6" borderId="6" xfId="1" applyFont="1" applyFill="1" applyBorder="1" applyProtection="1"/>
    <xf numFmtId="9" fontId="15" fillId="6" borderId="0" xfId="0" applyNumberFormat="1" applyFont="1" applyFill="1" applyAlignment="1">
      <alignment horizontal="center" vertical="center"/>
    </xf>
    <xf numFmtId="0" fontId="5" fillId="6" borderId="6" xfId="0" applyFont="1" applyFill="1" applyBorder="1" applyAlignment="1">
      <alignment vertical="top"/>
    </xf>
    <xf numFmtId="0" fontId="25" fillId="6" borderId="42" xfId="4" applyFont="1" applyFill="1" applyBorder="1" applyAlignment="1">
      <alignment vertical="top"/>
    </xf>
    <xf numFmtId="0" fontId="5" fillId="6" borderId="71" xfId="0" applyFont="1" applyFill="1" applyBorder="1" applyAlignment="1">
      <alignment vertical="top"/>
    </xf>
    <xf numFmtId="0" fontId="17" fillId="6" borderId="6" xfId="0" applyFont="1" applyFill="1" applyBorder="1" applyAlignment="1">
      <alignment vertical="top" wrapText="1"/>
    </xf>
    <xf numFmtId="0" fontId="15" fillId="6" borderId="6" xfId="0" applyFont="1" applyFill="1" applyBorder="1" applyAlignment="1">
      <alignment vertical="top" wrapText="1"/>
    </xf>
    <xf numFmtId="0" fontId="24" fillId="6" borderId="71" xfId="0" applyFont="1" applyFill="1" applyBorder="1" applyAlignment="1">
      <alignment vertical="top" wrapText="1"/>
    </xf>
    <xf numFmtId="0" fontId="15" fillId="6" borderId="6" xfId="0" applyFont="1" applyFill="1" applyBorder="1"/>
    <xf numFmtId="0" fontId="5" fillId="6" borderId="71" xfId="0" applyFont="1" applyFill="1" applyBorder="1"/>
    <xf numFmtId="0" fontId="5" fillId="6" borderId="0" xfId="0" applyFont="1" applyFill="1" applyAlignment="1">
      <alignment vertical="center"/>
    </xf>
    <xf numFmtId="0" fontId="25" fillId="6" borderId="0" xfId="4" applyFont="1" applyFill="1" applyBorder="1" applyAlignment="1">
      <alignment horizontal="left" vertical="top" wrapText="1"/>
    </xf>
    <xf numFmtId="0" fontId="19" fillId="6" borderId="0" xfId="0" applyFont="1" applyFill="1" applyAlignment="1">
      <alignment vertical="top" wrapText="1"/>
    </xf>
    <xf numFmtId="0" fontId="14" fillId="6" borderId="6" xfId="1" applyFont="1" applyFill="1" applyBorder="1" applyAlignment="1" applyProtection="1">
      <alignment vertical="top" wrapText="1"/>
    </xf>
    <xf numFmtId="0" fontId="4" fillId="6" borderId="6" xfId="0" applyFont="1" applyFill="1" applyBorder="1" applyAlignment="1">
      <alignment vertical="top" wrapText="1"/>
    </xf>
    <xf numFmtId="0" fontId="18" fillId="6" borderId="6" xfId="0" applyFont="1" applyFill="1" applyBorder="1" applyAlignment="1">
      <alignment vertical="top" wrapText="1"/>
    </xf>
    <xf numFmtId="0" fontId="27" fillId="6" borderId="0" xfId="0" applyFont="1" applyFill="1" applyAlignment="1" applyProtection="1">
      <alignment horizontal="center" vertical="top"/>
      <protection locked="0"/>
    </xf>
    <xf numFmtId="0" fontId="28" fillId="6" borderId="6" xfId="1" applyFont="1" applyFill="1" applyBorder="1" applyAlignment="1" applyProtection="1">
      <alignment vertical="top" wrapText="1"/>
    </xf>
    <xf numFmtId="0" fontId="27" fillId="6" borderId="0" xfId="0" applyFont="1" applyFill="1" applyAlignment="1">
      <alignment horizontal="center" vertical="top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vertical="top"/>
    </xf>
    <xf numFmtId="0" fontId="21" fillId="6" borderId="7" xfId="0" applyFont="1" applyFill="1" applyBorder="1" applyAlignment="1">
      <alignment vertical="top"/>
    </xf>
    <xf numFmtId="0" fontId="5" fillId="6" borderId="8" xfId="0" applyFont="1" applyFill="1" applyBorder="1" applyAlignment="1">
      <alignment vertical="top"/>
    </xf>
    <xf numFmtId="0" fontId="5" fillId="6" borderId="9" xfId="0" applyFont="1" applyFill="1" applyBorder="1" applyAlignment="1">
      <alignment vertical="top" wrapText="1"/>
    </xf>
    <xf numFmtId="0" fontId="18" fillId="6" borderId="0" xfId="0" applyFont="1" applyFill="1" applyAlignment="1">
      <alignment vertical="top"/>
    </xf>
    <xf numFmtId="0" fontId="0" fillId="6" borderId="0" xfId="0" applyFill="1"/>
    <xf numFmtId="0" fontId="5" fillId="6" borderId="0" xfId="0" applyFont="1" applyFill="1"/>
    <xf numFmtId="0" fontId="15" fillId="6" borderId="0" xfId="0" applyFont="1" applyFill="1" applyAlignment="1">
      <alignment horizontal="right" vertical="top"/>
    </xf>
    <xf numFmtId="164" fontId="5" fillId="6" borderId="0" xfId="0" applyNumberFormat="1" applyFont="1" applyFill="1" applyAlignment="1">
      <alignment horizontal="center" vertical="top"/>
    </xf>
    <xf numFmtId="0" fontId="27" fillId="6" borderId="0" xfId="0" applyFont="1" applyFill="1" applyAlignment="1" applyProtection="1">
      <alignment horizontal="left" vertical="top" wrapText="1"/>
      <protection locked="0"/>
    </xf>
    <xf numFmtId="0" fontId="18" fillId="5" borderId="74" xfId="0" applyFont="1" applyFill="1" applyBorder="1" applyAlignment="1" applyProtection="1">
      <alignment vertical="top"/>
      <protection locked="0"/>
    </xf>
    <xf numFmtId="9" fontId="31" fillId="5" borderId="74" xfId="0" applyNumberFormat="1" applyFont="1" applyFill="1" applyBorder="1" applyAlignment="1" applyProtection="1">
      <alignment horizontal="center" vertical="center"/>
      <protection locked="0"/>
    </xf>
    <xf numFmtId="9" fontId="18" fillId="5" borderId="74" xfId="0" applyNumberFormat="1" applyFont="1" applyFill="1" applyBorder="1" applyAlignment="1" applyProtection="1">
      <alignment horizontal="center" vertical="center"/>
      <protection locked="0"/>
    </xf>
    <xf numFmtId="0" fontId="37" fillId="6" borderId="6" xfId="0" applyFont="1" applyFill="1" applyBorder="1" applyAlignment="1">
      <alignment vertical="top" wrapText="1"/>
    </xf>
    <xf numFmtId="0" fontId="38" fillId="6" borderId="0" xfId="0" applyFont="1" applyFill="1" applyAlignment="1">
      <alignment vertical="top"/>
    </xf>
    <xf numFmtId="0" fontId="39" fillId="6" borderId="0" xfId="0" applyFont="1" applyFill="1" applyAlignment="1">
      <alignment vertical="top"/>
    </xf>
    <xf numFmtId="0" fontId="18" fillId="6" borderId="0" xfId="0" applyFont="1" applyFill="1" applyAlignment="1">
      <alignment vertical="top" wrapText="1"/>
    </xf>
    <xf numFmtId="0" fontId="12" fillId="6" borderId="42" xfId="4" applyFont="1" applyFill="1" applyBorder="1" applyAlignment="1">
      <alignment vertical="top"/>
    </xf>
    <xf numFmtId="0" fontId="41" fillId="6" borderId="0" xfId="0" applyFont="1" applyFill="1" applyAlignment="1">
      <alignment vertical="top"/>
    </xf>
    <xf numFmtId="0" fontId="41" fillId="6" borderId="0" xfId="0" applyFont="1" applyFill="1" applyAlignment="1">
      <alignment horizontal="right" vertical="top"/>
    </xf>
    <xf numFmtId="0" fontId="16" fillId="6" borderId="0" xfId="0" applyFont="1" applyFill="1" applyAlignment="1">
      <alignment horizontal="left" vertical="top"/>
    </xf>
    <xf numFmtId="0" fontId="16" fillId="6" borderId="0" xfId="0" applyFont="1" applyFill="1" applyAlignment="1">
      <alignment horizontal="right" vertical="top"/>
    </xf>
    <xf numFmtId="9" fontId="43" fillId="6" borderId="0" xfId="0" applyNumberFormat="1" applyFont="1" applyFill="1" applyAlignment="1">
      <alignment horizontal="center" wrapText="1"/>
    </xf>
    <xf numFmtId="9" fontId="16" fillId="6" borderId="0" xfId="0" applyNumberFormat="1" applyFont="1" applyFill="1" applyAlignment="1">
      <alignment horizontal="left" vertical="top"/>
    </xf>
    <xf numFmtId="0" fontId="43" fillId="6" borderId="0" xfId="0" applyFont="1" applyFill="1" applyAlignment="1">
      <alignment horizontal="right" wrapText="1"/>
    </xf>
    <xf numFmtId="0" fontId="44" fillId="6" borderId="0" xfId="1" applyFont="1" applyFill="1" applyBorder="1" applyAlignment="1">
      <alignment vertical="top"/>
    </xf>
    <xf numFmtId="0" fontId="11" fillId="6" borderId="0" xfId="0" applyFont="1" applyFill="1" applyAlignment="1" applyProtection="1">
      <alignment vertical="top"/>
      <protection locked="0"/>
    </xf>
    <xf numFmtId="0" fontId="46" fillId="6" borderId="0" xfId="0" applyFont="1" applyFill="1" applyAlignment="1">
      <alignment vertical="center" wrapText="1"/>
    </xf>
    <xf numFmtId="0" fontId="5" fillId="5" borderId="0" xfId="0" applyFont="1" applyFill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7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5" borderId="66" xfId="0" applyFont="1" applyFill="1" applyBorder="1" applyAlignment="1">
      <alignment vertical="top"/>
    </xf>
    <xf numFmtId="0" fontId="5" fillId="5" borderId="77" xfId="0" applyFont="1" applyFill="1" applyBorder="1" applyAlignment="1">
      <alignment vertical="top"/>
    </xf>
    <xf numFmtId="0" fontId="40" fillId="19" borderId="78" xfId="0" applyFont="1" applyFill="1" applyBorder="1" applyAlignment="1">
      <alignment vertical="top"/>
    </xf>
    <xf numFmtId="0" fontId="29" fillId="19" borderId="79" xfId="0" applyFont="1" applyFill="1" applyBorder="1" applyAlignment="1">
      <alignment vertical="top"/>
    </xf>
    <xf numFmtId="0" fontId="5" fillId="5" borderId="82" xfId="0" applyFont="1" applyFill="1" applyBorder="1" applyAlignment="1">
      <alignment vertical="top"/>
    </xf>
    <xf numFmtId="0" fontId="5" fillId="5" borderId="83" xfId="0" applyFont="1" applyFill="1" applyBorder="1" applyAlignment="1">
      <alignment vertical="top"/>
    </xf>
    <xf numFmtId="0" fontId="5" fillId="5" borderId="72" xfId="0" applyFont="1" applyFill="1" applyBorder="1" applyAlignment="1">
      <alignment vertical="top"/>
    </xf>
    <xf numFmtId="0" fontId="5" fillId="5" borderId="84" xfId="0" applyFont="1" applyFill="1" applyBorder="1" applyAlignment="1">
      <alignment vertical="top"/>
    </xf>
    <xf numFmtId="0" fontId="5" fillId="5" borderId="85" xfId="0" applyFont="1" applyFill="1" applyBorder="1" applyAlignment="1">
      <alignment vertical="top"/>
    </xf>
    <xf numFmtId="0" fontId="15" fillId="6" borderId="6" xfId="0" applyFont="1" applyFill="1" applyBorder="1" applyAlignment="1">
      <alignment horizontal="left" vertical="top" wrapText="1"/>
    </xf>
    <xf numFmtId="0" fontId="47" fillId="6" borderId="0" xfId="0" applyFont="1" applyFill="1" applyAlignment="1">
      <alignment vertical="top"/>
    </xf>
    <xf numFmtId="164" fontId="41" fillId="6" borderId="0" xfId="0" applyNumberFormat="1" applyFont="1" applyFill="1" applyAlignment="1">
      <alignment vertical="top"/>
    </xf>
    <xf numFmtId="0" fontId="48" fillId="6" borderId="0" xfId="0" applyFont="1" applyFill="1" applyAlignment="1">
      <alignment vertical="top"/>
    </xf>
    <xf numFmtId="164" fontId="16" fillId="6" borderId="0" xfId="0" applyNumberFormat="1" applyFont="1" applyFill="1" applyAlignment="1">
      <alignment vertical="top"/>
    </xf>
    <xf numFmtId="2" fontId="16" fillId="6" borderId="0" xfId="0" applyNumberFormat="1" applyFont="1" applyFill="1" applyAlignment="1">
      <alignment vertical="top"/>
    </xf>
    <xf numFmtId="1" fontId="16" fillId="6" borderId="0" xfId="0" applyNumberFormat="1" applyFont="1" applyFill="1" applyAlignment="1">
      <alignment vertical="top"/>
    </xf>
    <xf numFmtId="0" fontId="35" fillId="18" borderId="66" xfId="0" applyFont="1" applyFill="1" applyBorder="1" applyAlignment="1">
      <alignment horizontal="left" vertical="center" wrapText="1"/>
    </xf>
    <xf numFmtId="0" fontId="35" fillId="18" borderId="73" xfId="0" applyFont="1" applyFill="1" applyBorder="1" applyAlignment="1">
      <alignment horizontal="left" vertical="center" wrapText="1"/>
    </xf>
    <xf numFmtId="0" fontId="31" fillId="5" borderId="74" xfId="0" applyFont="1" applyFill="1" applyBorder="1" applyAlignment="1" applyProtection="1">
      <alignment horizontal="center" vertical="top"/>
      <protection locked="0"/>
    </xf>
    <xf numFmtId="166" fontId="18" fillId="6" borderId="0" xfId="2" applyNumberFormat="1" applyFont="1" applyFill="1" applyBorder="1" applyAlignment="1">
      <alignment horizontal="center" vertical="top"/>
    </xf>
    <xf numFmtId="9" fontId="18" fillId="6" borderId="0" xfId="3" applyFont="1" applyFill="1" applyBorder="1" applyAlignment="1">
      <alignment horizontal="center" vertical="top"/>
    </xf>
    <xf numFmtId="0" fontId="31" fillId="5" borderId="74" xfId="4" applyFont="1" applyFill="1" applyBorder="1" applyAlignment="1" applyProtection="1">
      <alignment horizontal="left" vertical="top"/>
      <protection locked="0"/>
    </xf>
    <xf numFmtId="6" fontId="31" fillId="5" borderId="74" xfId="2" applyNumberFormat="1" applyFont="1" applyFill="1" applyBorder="1" applyAlignment="1" applyProtection="1">
      <alignment horizontal="left" vertical="top"/>
      <protection locked="0"/>
    </xf>
    <xf numFmtId="44" fontId="31" fillId="5" borderId="74" xfId="2" applyFont="1" applyFill="1" applyBorder="1" applyAlignment="1" applyProtection="1">
      <alignment horizontal="left" vertical="top"/>
      <protection locked="0"/>
    </xf>
    <xf numFmtId="0" fontId="25" fillId="6" borderId="0" xfId="4" applyFont="1" applyFill="1" applyBorder="1" applyAlignment="1">
      <alignment horizontal="left" vertical="top"/>
    </xf>
    <xf numFmtId="0" fontId="31" fillId="5" borderId="74" xfId="0" applyFont="1" applyFill="1" applyBorder="1" applyAlignment="1" applyProtection="1">
      <alignment horizontal="left" vertical="top"/>
      <protection locked="0"/>
    </xf>
    <xf numFmtId="0" fontId="31" fillId="5" borderId="74" xfId="4" applyFont="1" applyFill="1" applyBorder="1" applyAlignment="1" applyProtection="1">
      <alignment horizontal="center" vertical="top"/>
      <protection locked="0"/>
    </xf>
    <xf numFmtId="165" fontId="31" fillId="5" borderId="74" xfId="5" applyNumberFormat="1" applyFont="1" applyFill="1" applyBorder="1" applyAlignment="1" applyProtection="1">
      <alignment horizontal="center"/>
      <protection locked="0"/>
    </xf>
    <xf numFmtId="165" fontId="31" fillId="5" borderId="74" xfId="5" applyNumberFormat="1" applyFont="1" applyFill="1" applyBorder="1" applyAlignment="1" applyProtection="1">
      <alignment horizontal="left" vertical="center" indent="8"/>
      <protection locked="0"/>
    </xf>
    <xf numFmtId="0" fontId="5" fillId="6" borderId="0" xfId="0" applyFont="1" applyFill="1" applyAlignment="1">
      <alignment horizontal="left" vertical="top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5" borderId="80" xfId="0" applyFont="1" applyFill="1" applyBorder="1" applyAlignment="1">
      <alignment horizontal="left" vertical="top" wrapText="1"/>
    </xf>
    <xf numFmtId="0" fontId="45" fillId="5" borderId="79" xfId="0" applyFont="1" applyFill="1" applyBorder="1" applyAlignment="1">
      <alignment horizontal="left" vertical="top" wrapText="1"/>
    </xf>
    <xf numFmtId="0" fontId="45" fillId="5" borderId="81" xfId="0" applyFont="1" applyFill="1" applyBorder="1" applyAlignment="1">
      <alignment horizontal="left" vertical="top" wrapText="1"/>
    </xf>
    <xf numFmtId="0" fontId="45" fillId="5" borderId="75" xfId="0" applyFont="1" applyFill="1" applyBorder="1" applyAlignment="1">
      <alignment horizontal="left" vertical="top" wrapText="1"/>
    </xf>
    <xf numFmtId="0" fontId="45" fillId="5" borderId="0" xfId="0" applyFont="1" applyFill="1" applyAlignment="1">
      <alignment horizontal="left" vertical="top" wrapText="1"/>
    </xf>
    <xf numFmtId="0" fontId="45" fillId="5" borderId="6" xfId="0" applyFont="1" applyFill="1" applyBorder="1" applyAlignment="1">
      <alignment horizontal="left" vertical="top" wrapText="1"/>
    </xf>
    <xf numFmtId="0" fontId="45" fillId="5" borderId="84" xfId="0" applyFont="1" applyFill="1" applyBorder="1" applyAlignment="1">
      <alignment horizontal="left" vertical="top" wrapText="1"/>
    </xf>
    <xf numFmtId="0" fontId="45" fillId="5" borderId="83" xfId="0" applyFont="1" applyFill="1" applyBorder="1" applyAlignment="1">
      <alignment horizontal="left" vertical="top" wrapText="1"/>
    </xf>
    <xf numFmtId="0" fontId="45" fillId="5" borderId="85" xfId="0" applyFont="1" applyFill="1" applyBorder="1" applyAlignment="1">
      <alignment horizontal="left" vertical="top" wrapText="1"/>
    </xf>
    <xf numFmtId="0" fontId="5" fillId="5" borderId="75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76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19" borderId="78" xfId="0" applyFont="1" applyFill="1" applyBorder="1" applyAlignment="1">
      <alignment horizontal="left" vertical="top" wrapText="1"/>
    </xf>
    <xf numFmtId="0" fontId="5" fillId="19" borderId="79" xfId="0" applyFont="1" applyFill="1" applyBorder="1" applyAlignment="1">
      <alignment horizontal="left" vertical="top" wrapText="1"/>
    </xf>
    <xf numFmtId="0" fontId="5" fillId="5" borderId="80" xfId="0" applyFont="1" applyFill="1" applyBorder="1" applyAlignment="1">
      <alignment horizontal="left" vertical="top" wrapText="1"/>
    </xf>
    <xf numFmtId="0" fontId="5" fillId="5" borderId="79" xfId="0" applyFont="1" applyFill="1" applyBorder="1" applyAlignment="1">
      <alignment horizontal="left" vertical="top" wrapText="1"/>
    </xf>
    <xf numFmtId="0" fontId="5" fillId="5" borderId="81" xfId="0" applyFont="1" applyFill="1" applyBorder="1" applyAlignment="1">
      <alignment horizontal="left" vertical="top" wrapText="1"/>
    </xf>
    <xf numFmtId="0" fontId="5" fillId="5" borderId="84" xfId="0" applyFont="1" applyFill="1" applyBorder="1" applyAlignment="1">
      <alignment horizontal="left" vertical="top" wrapText="1"/>
    </xf>
    <xf numFmtId="0" fontId="5" fillId="5" borderId="83" xfId="0" applyFont="1" applyFill="1" applyBorder="1" applyAlignment="1">
      <alignment horizontal="left" vertical="top" wrapText="1"/>
    </xf>
    <xf numFmtId="0" fontId="5" fillId="5" borderId="85" xfId="0" applyFont="1" applyFill="1" applyBorder="1" applyAlignment="1">
      <alignment horizontal="left" vertical="top" wrapText="1"/>
    </xf>
    <xf numFmtId="0" fontId="31" fillId="5" borderId="74" xfId="4" applyFont="1" applyFill="1" applyBorder="1" applyAlignment="1" applyProtection="1">
      <alignment horizontal="left" vertical="top" wrapText="1"/>
      <protection locked="0"/>
    </xf>
    <xf numFmtId="0" fontId="31" fillId="5" borderId="74" xfId="0" applyFont="1" applyFill="1" applyBorder="1" applyAlignment="1" applyProtection="1">
      <alignment horizontal="left" vertical="top" wrapText="1"/>
      <protection locked="0"/>
    </xf>
    <xf numFmtId="0" fontId="5" fillId="6" borderId="8" xfId="0" applyFont="1" applyFill="1" applyBorder="1" applyAlignment="1">
      <alignment horizontal="center" vertical="top"/>
    </xf>
    <xf numFmtId="0" fontId="30" fillId="18" borderId="0" xfId="0" applyFont="1" applyFill="1" applyAlignment="1">
      <alignment horizontal="left" vertical="top"/>
    </xf>
    <xf numFmtId="164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9" fontId="18" fillId="6" borderId="0" xfId="3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wrapText="1"/>
    </xf>
    <xf numFmtId="166" fontId="31" fillId="5" borderId="74" xfId="2" applyNumberFormat="1" applyFont="1" applyFill="1" applyBorder="1" applyAlignment="1" applyProtection="1">
      <alignment horizontal="center" vertical="top"/>
      <protection locked="0"/>
    </xf>
    <xf numFmtId="3" fontId="5" fillId="6" borderId="0" xfId="3" applyNumberFormat="1" applyFont="1" applyFill="1" applyBorder="1" applyAlignment="1">
      <alignment horizontal="center" vertical="top"/>
    </xf>
    <xf numFmtId="9" fontId="5" fillId="6" borderId="0" xfId="3" applyFont="1" applyFill="1" applyBorder="1" applyAlignment="1">
      <alignment horizontal="center" vertical="top"/>
    </xf>
    <xf numFmtId="0" fontId="31" fillId="5" borderId="74" xfId="0" applyFont="1" applyFill="1" applyBorder="1" applyAlignment="1" applyProtection="1">
      <alignment horizontal="center" vertical="center"/>
      <protection locked="0"/>
    </xf>
    <xf numFmtId="1" fontId="18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top"/>
    </xf>
    <xf numFmtId="0" fontId="5" fillId="6" borderId="0" xfId="3" applyNumberFormat="1" applyFont="1" applyFill="1" applyBorder="1" applyAlignment="1">
      <alignment horizontal="center" vertical="top"/>
    </xf>
    <xf numFmtId="9" fontId="31" fillId="6" borderId="0" xfId="3" applyFont="1" applyFill="1" applyBorder="1" applyAlignment="1" applyProtection="1">
      <alignment horizontal="center" vertical="top"/>
    </xf>
    <xf numFmtId="0" fontId="31" fillId="6" borderId="0" xfId="0" applyFont="1" applyFill="1" applyAlignment="1">
      <alignment horizontal="center" vertical="top"/>
    </xf>
    <xf numFmtId="0" fontId="31" fillId="6" borderId="0" xfId="0" applyFont="1" applyFill="1" applyAlignment="1" applyProtection="1">
      <alignment horizontal="center" vertical="top"/>
      <protection locked="0"/>
    </xf>
    <xf numFmtId="1" fontId="5" fillId="6" borderId="0" xfId="0" applyNumberFormat="1" applyFont="1" applyFill="1" applyAlignment="1">
      <alignment horizontal="center" vertical="top"/>
    </xf>
    <xf numFmtId="1" fontId="5" fillId="6" borderId="0" xfId="0" applyNumberFormat="1" applyFont="1" applyFill="1" applyAlignment="1" applyProtection="1">
      <alignment horizontal="center" vertical="top"/>
      <protection locked="0"/>
    </xf>
    <xf numFmtId="0" fontId="6" fillId="9" borderId="44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6" fillId="9" borderId="62" xfId="0" applyFont="1" applyFill="1" applyBorder="1" applyAlignment="1">
      <alignment horizontal="center" vertical="center" wrapText="1"/>
    </xf>
    <xf numFmtId="0" fontId="6" fillId="9" borderId="6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</cellXfs>
  <cellStyles count="6">
    <cellStyle name="Calculation" xfId="4" builtinId="22"/>
    <cellStyle name="Comma" xfId="5" builtinId="3"/>
    <cellStyle name="Currency" xfId="2" builtinId="4"/>
    <cellStyle name="Hyperlink" xfId="1" builtinId="8"/>
    <cellStyle name="Normal" xfId="0" builtinId="0"/>
    <cellStyle name="Percent" xfId="3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A4132"/>
      <color rgb="FF0000FF"/>
      <color rgb="FF009900"/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57150" cap="sq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('Common Application'!$I$74,'Common Application'!$I$81,'Common Application'!$I$89,'Common Application'!$I$101:$I$102,'Common Application'!$I$138,'Common Application'!$I$143,'Common Application'!$I$156)</c:f>
              <c:strCache>
                <c:ptCount val="8"/>
                <c:pt idx="0">
                  <c:v>Equitable Communities</c:v>
                </c:pt>
                <c:pt idx="1">
                  <c:v>Ecology</c:v>
                </c:pt>
                <c:pt idx="2">
                  <c:v>Water</c:v>
                </c:pt>
                <c:pt idx="3">
                  <c:v>Predicted Energy</c:v>
                </c:pt>
                <c:pt idx="4">
                  <c:v>Measured Energy</c:v>
                </c:pt>
                <c:pt idx="5">
                  <c:v>Wellness</c:v>
                </c:pt>
                <c:pt idx="6">
                  <c:v>Resources</c:v>
                </c:pt>
                <c:pt idx="7">
                  <c:v>Change</c:v>
                </c:pt>
              </c:strCache>
            </c:strRef>
          </c:cat>
          <c:val>
            <c:numRef>
              <c:f>('Common Application'!$J$74,'Common Application'!$J$81,'Common Application'!$J$89,'Common Application'!$J$101:$J$102,'Common Application'!$J$138,'Common Application'!$J$143,'Common Application'!$J$156)</c:f>
              <c:numCache>
                <c:formatCode>General</c:formatCode>
                <c:ptCount val="8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>
                  <c:v>0</c:v>
                </c:pt>
                <c:pt idx="6" formatCode="0.0">
                  <c:v>0</c:v>
                </c:pt>
                <c:pt idx="7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4-4A4E-9BC8-46E9504A0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104536"/>
        <c:axId val="937095352"/>
      </c:radarChart>
      <c:catAx>
        <c:axId val="93710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rgbClr val="FA4132"/>
          </a:solidFill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937095352"/>
        <c:crosses val="autoZero"/>
        <c:auto val="1"/>
        <c:lblAlgn val="ctr"/>
        <c:lblOffset val="100"/>
        <c:noMultiLvlLbl val="0"/>
      </c:catAx>
      <c:valAx>
        <c:axId val="937095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58000"/>
                </a:schemeClr>
              </a:solidFill>
              <a:prstDash val="solid"/>
              <a:round/>
            </a:ln>
            <a:effectLst>
              <a:outerShdw blurRad="50800" dist="50800" dir="5400000" algn="ctr" rotWithShape="0">
                <a:srgbClr val="000000">
                  <a:alpha val="99000"/>
                </a:srgbClr>
              </a:outerShdw>
            </a:effectLst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104536"/>
        <c:crosses val="autoZero"/>
        <c:crossBetween val="between"/>
      </c:valAx>
      <c:spPr>
        <a:solidFill>
          <a:srgbClr val="FA4132">
            <a:alpha val="98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4132"/>
    </a:solidFill>
    <a:ln w="9525" cap="flat" cmpd="sng" algn="ctr">
      <a:solidFill>
        <a:srgbClr val="FA413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F$32" lockText="1" noThreeD="1"/>
</file>

<file path=xl/ctrlProps/ctrlProp2.xml><?xml version="1.0" encoding="utf-8"?>
<formControlPr xmlns="http://schemas.microsoft.com/office/spreadsheetml/2009/9/main" objectType="CheckBox" fmlaLink="$F$5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31</xdr:row>
          <xdr:rowOff>0</xdr:rowOff>
        </xdr:from>
        <xdr:to>
          <xdr:col>4</xdr:col>
          <xdr:colOff>426720</xdr:colOff>
          <xdr:row>32</xdr:row>
          <xdr:rowOff>68580</xdr:rowOff>
        </xdr:to>
        <xdr:sp macro="" textlink="">
          <xdr:nvSpPr>
            <xdr:cNvPr id="1032" name="Check Box 8" descr="Confidenti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51</xdr:row>
          <xdr:rowOff>99060</xdr:rowOff>
        </xdr:from>
        <xdr:to>
          <xdr:col>4</xdr:col>
          <xdr:colOff>365760</xdr:colOff>
          <xdr:row>53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210608</xdr:colOff>
      <xdr:row>18</xdr:row>
      <xdr:rowOff>95250</xdr:rowOff>
    </xdr:from>
    <xdr:to>
      <xdr:col>3</xdr:col>
      <xdr:colOff>20108</xdr:colOff>
      <xdr:row>24</xdr:row>
      <xdr:rowOff>16779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99" t="-4172" r="61560" b="-2225"/>
        <a:stretch/>
      </xdr:blipFill>
      <xdr:spPr>
        <a:xfrm>
          <a:off x="820208" y="3820583"/>
          <a:ext cx="909108" cy="92525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67</xdr:row>
      <xdr:rowOff>66675</xdr:rowOff>
    </xdr:from>
    <xdr:to>
      <xdr:col>3</xdr:col>
      <xdr:colOff>2459354</xdr:colOff>
      <xdr:row>67</xdr:row>
      <xdr:rowOff>761999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4539" r="53693" b="82719"/>
        <a:stretch/>
      </xdr:blipFill>
      <xdr:spPr>
        <a:xfrm>
          <a:off x="762000" y="11010900"/>
          <a:ext cx="3362324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73</xdr:row>
      <xdr:rowOff>123825</xdr:rowOff>
    </xdr:from>
    <xdr:to>
      <xdr:col>3</xdr:col>
      <xdr:colOff>2419349</xdr:colOff>
      <xdr:row>73</xdr:row>
      <xdr:rowOff>744854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24786" r="53693" b="64043"/>
        <a:stretch/>
      </xdr:blipFill>
      <xdr:spPr>
        <a:xfrm>
          <a:off x="733425" y="14973300"/>
          <a:ext cx="336232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80</xdr:row>
      <xdr:rowOff>66675</xdr:rowOff>
    </xdr:from>
    <xdr:to>
      <xdr:col>3</xdr:col>
      <xdr:colOff>2324099</xdr:colOff>
      <xdr:row>80</xdr:row>
      <xdr:rowOff>779145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41719" r="53693" b="45016"/>
        <a:stretch/>
      </xdr:blipFill>
      <xdr:spPr>
        <a:xfrm>
          <a:off x="638175" y="16497300"/>
          <a:ext cx="3362324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88</xdr:row>
      <xdr:rowOff>85725</xdr:rowOff>
    </xdr:from>
    <xdr:to>
      <xdr:col>3</xdr:col>
      <xdr:colOff>2324099</xdr:colOff>
      <xdr:row>88</xdr:row>
      <xdr:rowOff>762000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0" t="61268" r="53693" b="26338"/>
        <a:stretch/>
      </xdr:blipFill>
      <xdr:spPr>
        <a:xfrm>
          <a:off x="666750" y="19987780"/>
          <a:ext cx="338224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194732</xdr:colOff>
      <xdr:row>95</xdr:row>
      <xdr:rowOff>8467</xdr:rowOff>
    </xdr:from>
    <xdr:to>
      <xdr:col>3</xdr:col>
      <xdr:colOff>2266948</xdr:colOff>
      <xdr:row>95</xdr:row>
      <xdr:rowOff>702945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6" t="80101" r="53693" b="6965"/>
        <a:stretch/>
      </xdr:blipFill>
      <xdr:spPr>
        <a:xfrm>
          <a:off x="804332" y="22377400"/>
          <a:ext cx="3185159" cy="6982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99</xdr:row>
      <xdr:rowOff>28575</xdr:rowOff>
    </xdr:from>
    <xdr:to>
      <xdr:col>3</xdr:col>
      <xdr:colOff>2305049</xdr:colOff>
      <xdr:row>99</xdr:row>
      <xdr:rowOff>723900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4191" r="12122" b="83068"/>
        <a:stretch/>
      </xdr:blipFill>
      <xdr:spPr>
        <a:xfrm>
          <a:off x="628650" y="20345400"/>
          <a:ext cx="3352799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142</xdr:row>
      <xdr:rowOff>57150</xdr:rowOff>
    </xdr:from>
    <xdr:to>
      <xdr:col>3</xdr:col>
      <xdr:colOff>2476499</xdr:colOff>
      <xdr:row>143</xdr:row>
      <xdr:rowOff>2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40322" r="12122" b="45714"/>
        <a:stretch/>
      </xdr:blipFill>
      <xdr:spPr>
        <a:xfrm>
          <a:off x="790575" y="26174700"/>
          <a:ext cx="3362324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137</xdr:row>
      <xdr:rowOff>57150</xdr:rowOff>
    </xdr:from>
    <xdr:to>
      <xdr:col>3</xdr:col>
      <xdr:colOff>2421254</xdr:colOff>
      <xdr:row>137</xdr:row>
      <xdr:rowOff>742951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22694" r="12122" b="64740"/>
        <a:stretch/>
      </xdr:blipFill>
      <xdr:spPr>
        <a:xfrm>
          <a:off x="723900" y="24641175"/>
          <a:ext cx="3362324" cy="68580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155</xdr:row>
      <xdr:rowOff>38100</xdr:rowOff>
    </xdr:from>
    <xdr:to>
      <xdr:col>3</xdr:col>
      <xdr:colOff>2611754</xdr:colOff>
      <xdr:row>155</xdr:row>
      <xdr:rowOff>777240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59348" r="12122" b="27212"/>
        <a:stretch/>
      </xdr:blipFill>
      <xdr:spPr>
        <a:xfrm>
          <a:off x="914400" y="28546425"/>
          <a:ext cx="3362324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162</xdr:row>
      <xdr:rowOff>28575</xdr:rowOff>
    </xdr:from>
    <xdr:to>
      <xdr:col>3</xdr:col>
      <xdr:colOff>2438399</xdr:colOff>
      <xdr:row>163</xdr:row>
      <xdr:rowOff>1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51" t="76629" r="12122" b="8883"/>
        <a:stretch/>
      </xdr:blipFill>
      <xdr:spPr>
        <a:xfrm>
          <a:off x="752475" y="30127575"/>
          <a:ext cx="3362324" cy="790575"/>
        </a:xfrm>
        <a:prstGeom prst="rect">
          <a:avLst/>
        </a:prstGeom>
      </xdr:spPr>
    </xdr:pic>
    <xdr:clientData/>
  </xdr:twoCellAnchor>
  <xdr:twoCellAnchor>
    <xdr:from>
      <xdr:col>4</xdr:col>
      <xdr:colOff>1343024</xdr:colOff>
      <xdr:row>3</xdr:row>
      <xdr:rowOff>0</xdr:rowOff>
    </xdr:from>
    <xdr:to>
      <xdr:col>6</xdr:col>
      <xdr:colOff>4716461</xdr:colOff>
      <xdr:row>26</xdr:row>
      <xdr:rowOff>20002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3667126</xdr:colOff>
      <xdr:row>13</xdr:row>
      <xdr:rowOff>58877</xdr:rowOff>
    </xdr:from>
    <xdr:to>
      <xdr:col>6</xdr:col>
      <xdr:colOff>4053841</xdr:colOff>
      <xdr:row>15</xdr:row>
      <xdr:rowOff>152399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2" t="61267" r="78460" b="24743"/>
        <a:stretch/>
      </xdr:blipFill>
      <xdr:spPr>
        <a:xfrm>
          <a:off x="11953876" y="2173427"/>
          <a:ext cx="381000" cy="417373"/>
        </a:xfrm>
        <a:prstGeom prst="rect">
          <a:avLst/>
        </a:prstGeom>
      </xdr:spPr>
    </xdr:pic>
    <xdr:clientData/>
  </xdr:twoCellAnchor>
  <xdr:twoCellAnchor editAs="oneCell">
    <xdr:from>
      <xdr:col>6</xdr:col>
      <xdr:colOff>1257300</xdr:colOff>
      <xdr:row>0</xdr:row>
      <xdr:rowOff>112852</xdr:rowOff>
    </xdr:from>
    <xdr:to>
      <xdr:col>6</xdr:col>
      <xdr:colOff>1771649</xdr:colOff>
      <xdr:row>3</xdr:row>
      <xdr:rowOff>17993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73" t="22955" r="77074" b="63695"/>
        <a:stretch/>
      </xdr:blipFill>
      <xdr:spPr>
        <a:xfrm>
          <a:off x="9791700" y="112852"/>
          <a:ext cx="518159" cy="422666"/>
        </a:xfrm>
        <a:prstGeom prst="rect">
          <a:avLst/>
        </a:prstGeom>
      </xdr:spPr>
    </xdr:pic>
    <xdr:clientData/>
  </xdr:twoCellAnchor>
  <xdr:twoCellAnchor editAs="oneCell">
    <xdr:from>
      <xdr:col>6</xdr:col>
      <xdr:colOff>3171825</xdr:colOff>
      <xdr:row>22</xdr:row>
      <xdr:rowOff>106503</xdr:rowOff>
    </xdr:from>
    <xdr:to>
      <xdr:col>6</xdr:col>
      <xdr:colOff>3680459</xdr:colOff>
      <xdr:row>25</xdr:row>
      <xdr:rowOff>3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69" t="4439" r="35678" b="82211"/>
        <a:stretch/>
      </xdr:blipFill>
      <xdr:spPr>
        <a:xfrm>
          <a:off x="11458575" y="3678378"/>
          <a:ext cx="514349" cy="398324"/>
        </a:xfrm>
        <a:prstGeom prst="rect">
          <a:avLst/>
        </a:prstGeom>
      </xdr:spPr>
    </xdr:pic>
    <xdr:clientData/>
  </xdr:twoCellAnchor>
  <xdr:twoCellAnchor editAs="oneCell">
    <xdr:from>
      <xdr:col>4</xdr:col>
      <xdr:colOff>1571625</xdr:colOff>
      <xdr:row>13</xdr:row>
      <xdr:rowOff>57151</xdr:rowOff>
    </xdr:from>
    <xdr:to>
      <xdr:col>5</xdr:col>
      <xdr:colOff>398145</xdr:colOff>
      <xdr:row>16</xdr:row>
      <xdr:rowOff>2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15" t="39816" r="35505" b="45818"/>
        <a:stretch/>
      </xdr:blipFill>
      <xdr:spPr>
        <a:xfrm>
          <a:off x="6943725" y="2171701"/>
          <a:ext cx="504825" cy="428626"/>
        </a:xfrm>
        <a:prstGeom prst="rect">
          <a:avLst/>
        </a:prstGeom>
      </xdr:spPr>
    </xdr:pic>
    <xdr:clientData/>
  </xdr:twoCellAnchor>
  <xdr:twoCellAnchor editAs="oneCell">
    <xdr:from>
      <xdr:col>5</xdr:col>
      <xdr:colOff>378884</xdr:colOff>
      <xdr:row>21</xdr:row>
      <xdr:rowOff>10585</xdr:rowOff>
    </xdr:from>
    <xdr:to>
      <xdr:col>5</xdr:col>
      <xdr:colOff>876089</xdr:colOff>
      <xdr:row>23</xdr:row>
      <xdr:rowOff>114302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88" t="22258" r="35332" b="63376"/>
        <a:stretch/>
      </xdr:blipFill>
      <xdr:spPr>
        <a:xfrm>
          <a:off x="7617884" y="4243918"/>
          <a:ext cx="497205" cy="425451"/>
        </a:xfrm>
        <a:prstGeom prst="rect">
          <a:avLst/>
        </a:prstGeom>
      </xdr:spPr>
    </xdr:pic>
    <xdr:clientData/>
  </xdr:twoCellAnchor>
  <xdr:twoCellAnchor editAs="oneCell">
    <xdr:from>
      <xdr:col>5</xdr:col>
      <xdr:colOff>537210</xdr:colOff>
      <xdr:row>5</xdr:row>
      <xdr:rowOff>72391</xdr:rowOff>
    </xdr:from>
    <xdr:to>
      <xdr:col>5</xdr:col>
      <xdr:colOff>1082040</xdr:colOff>
      <xdr:row>8</xdr:row>
      <xdr:rowOff>17145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29" t="59060" r="36545" b="25935"/>
        <a:stretch/>
      </xdr:blipFill>
      <xdr:spPr>
        <a:xfrm>
          <a:off x="7776210" y="910591"/>
          <a:ext cx="533400" cy="461009"/>
        </a:xfrm>
        <a:prstGeom prst="rect">
          <a:avLst/>
        </a:prstGeom>
      </xdr:spPr>
    </xdr:pic>
    <xdr:clientData/>
  </xdr:twoCellAnchor>
  <xdr:twoCellAnchor editAs="oneCell">
    <xdr:from>
      <xdr:col>6</xdr:col>
      <xdr:colOff>3513666</xdr:colOff>
      <xdr:row>6</xdr:row>
      <xdr:rowOff>8467</xdr:rowOff>
    </xdr:from>
    <xdr:to>
      <xdr:col>6</xdr:col>
      <xdr:colOff>3980391</xdr:colOff>
      <xdr:row>8</xdr:row>
      <xdr:rowOff>132291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6" t="40546" r="77767" b="44448"/>
        <a:stretch/>
      </xdr:blipFill>
      <xdr:spPr>
        <a:xfrm>
          <a:off x="12048066" y="1024467"/>
          <a:ext cx="476250" cy="472016"/>
        </a:xfrm>
        <a:prstGeom prst="rect">
          <a:avLst/>
        </a:prstGeom>
      </xdr:spPr>
    </xdr:pic>
    <xdr:clientData/>
  </xdr:twoCellAnchor>
  <xdr:twoCellAnchor editAs="oneCell">
    <xdr:from>
      <xdr:col>6</xdr:col>
      <xdr:colOff>1381125</xdr:colOff>
      <xdr:row>25</xdr:row>
      <xdr:rowOff>135078</xdr:rowOff>
    </xdr:from>
    <xdr:to>
      <xdr:col>6</xdr:col>
      <xdr:colOff>1889759</xdr:colOff>
      <xdr:row>28</xdr:row>
      <xdr:rowOff>53342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69" t="4439" r="35678" b="82211"/>
        <a:stretch/>
      </xdr:blipFill>
      <xdr:spPr>
        <a:xfrm>
          <a:off x="9667875" y="4221303"/>
          <a:ext cx="514349" cy="398324"/>
        </a:xfrm>
        <a:prstGeom prst="rect">
          <a:avLst/>
        </a:prstGeom>
      </xdr:spPr>
    </xdr:pic>
    <xdr:clientData/>
  </xdr:twoCellAnchor>
  <xdr:twoCellAnchor>
    <xdr:from>
      <xdr:col>3</xdr:col>
      <xdr:colOff>109537</xdr:colOff>
      <xdr:row>73</xdr:row>
      <xdr:rowOff>442913</xdr:rowOff>
    </xdr:from>
    <xdr:to>
      <xdr:col>3</xdr:col>
      <xdr:colOff>2109787</xdr:colOff>
      <xdr:row>73</xdr:row>
      <xdr:rowOff>671513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0" y="14625638"/>
          <a:ext cx="2000250" cy="228600"/>
        </a:xfrm>
        <a:prstGeom prst="rect">
          <a:avLst/>
        </a:prstGeom>
        <a:solidFill>
          <a:srgbClr val="FA41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76199</xdr:colOff>
      <xdr:row>73</xdr:row>
      <xdr:rowOff>423863</xdr:rowOff>
    </xdr:from>
    <xdr:to>
      <xdr:col>3</xdr:col>
      <xdr:colOff>3552825</xdr:colOff>
      <xdr:row>73</xdr:row>
      <xdr:rowOff>704851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71662" y="14606588"/>
          <a:ext cx="3476626" cy="280988"/>
        </a:xfrm>
        <a:prstGeom prst="rect">
          <a:avLst/>
        </a:prstGeom>
        <a:solidFill>
          <a:srgbClr val="FA413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Design for</a:t>
          </a:r>
          <a:r>
            <a:rPr lang="en-US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Equitable Communities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kscore.com/score/" TargetMode="External"/><Relationship Id="rId13" Type="http://schemas.openxmlformats.org/officeDocument/2006/relationships/hyperlink" Target="https://www.energycodes.gov/sites/default/files/2022-09/2021_IECC_Commercial_Analysis_Final_2022_09_02.pdf" TargetMode="External"/><Relationship Id="rId18" Type="http://schemas.openxmlformats.org/officeDocument/2006/relationships/ctrlProp" Target="../ctrlProps/ctrlProp1.xml"/><Relationship Id="rId3" Type="http://schemas.openxmlformats.org/officeDocument/2006/relationships/hyperlink" Target="https://www.eia.gov/consumption/commercial/archive/cbecs/cbecs2003/detailed_tables_2003/2003set14/2003html/c3a.html" TargetMode="External"/><Relationship Id="rId7" Type="http://schemas.openxmlformats.org/officeDocument/2006/relationships/hyperlink" Target="https://www.walkscore.com/score/" TargetMode="External"/><Relationship Id="rId12" Type="http://schemas.openxmlformats.org/officeDocument/2006/relationships/hyperlink" Target="https://www.aia.org/resources/6077668-framework-for-design-excellence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eia.gov/consumption/residential/data/2015/c&amp;e/pdf/ce1.1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2030ddx.aia.org/users/sign_in" TargetMode="External"/><Relationship Id="rId6" Type="http://schemas.openxmlformats.org/officeDocument/2006/relationships/hyperlink" Target="https://www.walkscore.com/" TargetMode="External"/><Relationship Id="rId11" Type="http://schemas.openxmlformats.org/officeDocument/2006/relationships/hyperlink" Target="https://www.google.com/search?q=ashrae+climate+zones&amp;source=lnms&amp;tbm=isch&amp;sa=X&amp;ved=0ahUKEwiF-8D2sorlAhVDIqwKHeQDB_0Q_AUIEigB&amp;biw=1536&amp;bih=722&amp;dpr=1.25" TargetMode="External"/><Relationship Id="rId5" Type="http://schemas.openxmlformats.org/officeDocument/2006/relationships/hyperlink" Target="http://buildcarbonneutral.org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zerotool.org/" TargetMode="External"/><Relationship Id="rId19" Type="http://schemas.openxmlformats.org/officeDocument/2006/relationships/ctrlProp" Target="../ctrlProps/ctrlProp2.xml"/><Relationship Id="rId4" Type="http://schemas.openxmlformats.org/officeDocument/2006/relationships/hyperlink" Target="https://www.eia.gov/consumption/commercial/building-type-definitions.php" TargetMode="External"/><Relationship Id="rId9" Type="http://schemas.openxmlformats.org/officeDocument/2006/relationships/hyperlink" Target="https://www.walkscore.com/score/" TargetMode="External"/><Relationship Id="rId14" Type="http://schemas.openxmlformats.org/officeDocument/2006/relationships/hyperlink" Target="https://www.aia.org/resources/6077668-the-cote-top-ten-toolk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sgbc.org/RESOURCES/INDOOR-WATER-USE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2529"/>
  <sheetViews>
    <sheetView tabSelected="1" zoomScale="70" zoomScaleNormal="70" workbookViewId="0">
      <selection activeCell="H30" sqref="H30"/>
    </sheetView>
  </sheetViews>
  <sheetFormatPr defaultColWidth="8.88671875" defaultRowHeight="14.4"/>
  <cols>
    <col min="1" max="1" width="8.88671875" style="22"/>
    <col min="2" max="2" width="4.109375" style="22" customWidth="1"/>
    <col min="3" max="3" width="12.109375" style="22" customWidth="1"/>
    <col min="4" max="4" width="55.44140625" style="22" customWidth="1"/>
    <col min="5" max="5" width="25" style="22" customWidth="1"/>
    <col min="6" max="6" width="18.88671875" style="22" customWidth="1"/>
    <col min="7" max="7" width="71.88671875" style="23" customWidth="1"/>
    <col min="8" max="8" width="8.88671875" style="22"/>
    <col min="9" max="9" width="9.5546875" style="22" bestFit="1" customWidth="1"/>
    <col min="10" max="10" width="3.44140625" style="22" customWidth="1"/>
    <col min="11" max="11" width="6" style="22" customWidth="1"/>
    <col min="12" max="13" width="8.88671875" style="22"/>
    <col min="14" max="14" width="18" style="22" customWidth="1"/>
    <col min="15" max="15" width="8.88671875" style="102"/>
    <col min="16" max="16" width="97.5546875" style="22" customWidth="1"/>
    <col min="17" max="19" width="8.88671875" style="22"/>
    <col min="20" max="20" width="8.88671875" style="156"/>
    <col min="21" max="29" width="8.88671875" style="22"/>
    <col min="30" max="51" width="8.88671875" style="147"/>
    <col min="52" max="16384" width="8.88671875" style="22"/>
  </cols>
  <sheetData>
    <row r="1" spans="2:51" ht="13.2">
      <c r="B1" s="92"/>
      <c r="C1" s="93"/>
      <c r="D1" s="93"/>
      <c r="E1" s="93"/>
      <c r="F1" s="93"/>
      <c r="G1" s="94"/>
      <c r="O1" s="104"/>
      <c r="P1" s="104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2:51" ht="13.2">
      <c r="B2" s="95"/>
      <c r="C2" s="91"/>
      <c r="D2" s="91"/>
      <c r="E2" s="91"/>
      <c r="F2" s="91"/>
      <c r="G2" s="96"/>
      <c r="O2" s="104"/>
      <c r="P2" s="104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</row>
    <row r="3" spans="2:51" ht="13.2">
      <c r="B3" s="95"/>
      <c r="C3" s="91"/>
      <c r="D3" s="91"/>
      <c r="E3" s="91"/>
      <c r="F3" s="91"/>
      <c r="G3" s="96"/>
      <c r="O3" s="104"/>
      <c r="P3" s="104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2:51" ht="13.2">
      <c r="B4" s="95"/>
      <c r="C4" s="91"/>
      <c r="D4" s="91"/>
      <c r="E4" s="91"/>
      <c r="F4" s="91"/>
      <c r="G4" s="96"/>
      <c r="O4" s="104"/>
      <c r="P4" s="104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5" spans="2:51" ht="13.2">
      <c r="B5" s="95"/>
      <c r="C5" s="91"/>
      <c r="D5" s="91"/>
      <c r="E5" s="91"/>
      <c r="F5" s="91"/>
      <c r="G5" s="96"/>
      <c r="O5" s="104"/>
      <c r="P5" s="104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2:51" ht="13.2">
      <c r="B6" s="95"/>
      <c r="C6" s="91"/>
      <c r="D6" s="91"/>
      <c r="E6" s="91"/>
      <c r="F6" s="91"/>
      <c r="G6" s="96"/>
      <c r="O6" s="104"/>
      <c r="P6" s="104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2:51" ht="13.2">
      <c r="B7" s="95"/>
      <c r="C7" s="91"/>
      <c r="D7" s="91"/>
      <c r="E7" s="91"/>
      <c r="F7" s="91"/>
      <c r="G7" s="96"/>
      <c r="O7" s="104"/>
      <c r="P7" s="104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2:51" ht="13.2">
      <c r="B8" s="95"/>
      <c r="C8" s="91"/>
      <c r="D8" s="91"/>
      <c r="E8" s="91"/>
      <c r="F8" s="91"/>
      <c r="G8" s="96"/>
      <c r="O8" s="104"/>
      <c r="P8" s="104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2:51" ht="13.2">
      <c r="B9" s="95"/>
      <c r="C9" s="91"/>
      <c r="D9" s="91"/>
      <c r="E9" s="91"/>
      <c r="F9" s="91"/>
      <c r="G9" s="96"/>
      <c r="O9" s="104"/>
      <c r="P9" s="104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</row>
    <row r="10" spans="2:51" ht="12.75" customHeight="1">
      <c r="B10" s="95"/>
      <c r="C10" s="100"/>
      <c r="D10" s="100"/>
      <c r="E10" s="100"/>
      <c r="F10" s="91"/>
      <c r="G10" s="96"/>
      <c r="O10" s="104"/>
      <c r="P10" s="104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2:51" ht="12.75" customHeight="1">
      <c r="B11" s="95"/>
      <c r="C11" s="100"/>
      <c r="D11" s="100"/>
      <c r="E11" s="100"/>
      <c r="F11" s="91"/>
      <c r="G11" s="96"/>
      <c r="O11" s="104"/>
      <c r="P11" s="104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2:51" ht="13.2">
      <c r="B12" s="95"/>
      <c r="C12" s="91"/>
      <c r="D12" s="91"/>
      <c r="E12" s="91"/>
      <c r="F12" s="91"/>
      <c r="G12" s="96"/>
      <c r="O12" s="104"/>
      <c r="P12" s="104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2:51" ht="13.2">
      <c r="B13" s="95"/>
      <c r="C13" s="91"/>
      <c r="D13" s="91"/>
      <c r="E13" s="91"/>
      <c r="F13" s="91"/>
      <c r="G13" s="96"/>
      <c r="O13" s="104"/>
      <c r="P13" s="104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2:51" ht="13.2">
      <c r="B14" s="95"/>
      <c r="C14" s="91"/>
      <c r="D14" s="91"/>
      <c r="E14" s="91"/>
      <c r="F14" s="91"/>
      <c r="G14" s="96"/>
      <c r="O14" s="104"/>
      <c r="P14" s="104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2:51" ht="13.2">
      <c r="B15" s="95"/>
      <c r="C15" s="91"/>
      <c r="D15" s="91"/>
      <c r="E15" s="91"/>
      <c r="F15" s="91"/>
      <c r="G15" s="96"/>
      <c r="O15" s="104"/>
      <c r="P15" s="104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2:51" ht="13.2" customHeight="1">
      <c r="B16" s="95"/>
      <c r="C16" s="91"/>
      <c r="D16" s="91"/>
      <c r="E16" s="91"/>
      <c r="F16" s="91"/>
      <c r="G16" s="96"/>
      <c r="I16" s="169"/>
      <c r="J16" s="169"/>
      <c r="K16" s="169"/>
      <c r="L16" s="169"/>
      <c r="M16" s="169"/>
      <c r="N16" s="169"/>
      <c r="O16" s="104"/>
      <c r="P16" s="104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2:51" ht="67.8" customHeight="1" thickBot="1">
      <c r="B17" s="95"/>
      <c r="C17" s="91"/>
      <c r="D17" s="91"/>
      <c r="E17" s="91"/>
      <c r="F17" s="91"/>
      <c r="G17" s="96"/>
      <c r="I17" s="169"/>
      <c r="J17" s="169"/>
      <c r="K17" s="169"/>
      <c r="L17" s="169"/>
      <c r="M17" s="169"/>
      <c r="N17" s="169"/>
      <c r="O17" s="104"/>
      <c r="P17" s="104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2:51" ht="13.2">
      <c r="B18" s="95"/>
      <c r="C18" s="91"/>
      <c r="D18" s="91"/>
      <c r="E18" s="91"/>
      <c r="F18" s="91"/>
      <c r="G18" s="96"/>
      <c r="I18" s="204" t="s">
        <v>321</v>
      </c>
      <c r="J18" s="205"/>
      <c r="K18" s="205"/>
      <c r="L18" s="205"/>
      <c r="M18" s="205"/>
      <c r="N18" s="206"/>
      <c r="O18" s="104"/>
      <c r="P18" s="104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2:51" ht="13.8" thickBot="1">
      <c r="B19" s="95"/>
      <c r="C19" s="91"/>
      <c r="D19" s="91"/>
      <c r="E19" s="91"/>
      <c r="F19" s="91"/>
      <c r="G19" s="96"/>
      <c r="I19" s="207"/>
      <c r="J19" s="208"/>
      <c r="K19" s="208"/>
      <c r="L19" s="208"/>
      <c r="M19" s="208"/>
      <c r="N19" s="209"/>
      <c r="O19" s="104"/>
      <c r="P19" s="104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2:51" ht="13.2">
      <c r="B20" s="95"/>
      <c r="C20" s="91"/>
      <c r="D20" s="91"/>
      <c r="E20" s="91"/>
      <c r="F20" s="91"/>
      <c r="G20" s="96"/>
      <c r="I20" s="178" t="s">
        <v>317</v>
      </c>
      <c r="J20" s="179"/>
      <c r="K20" s="179"/>
      <c r="L20" s="181" t="s">
        <v>318</v>
      </c>
      <c r="M20" s="179"/>
      <c r="N20" s="182"/>
      <c r="O20" s="104"/>
      <c r="P20" s="104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2:51" ht="12.75" customHeight="1">
      <c r="B21" s="95"/>
      <c r="C21" s="91"/>
      <c r="D21" s="236" t="s">
        <v>222</v>
      </c>
      <c r="E21" s="100"/>
      <c r="F21" s="100"/>
      <c r="G21" s="96"/>
      <c r="I21" s="176" t="s">
        <v>322</v>
      </c>
      <c r="J21" s="177"/>
      <c r="K21" s="177"/>
      <c r="L21" s="227" t="s">
        <v>325</v>
      </c>
      <c r="M21" s="228"/>
      <c r="N21" s="229"/>
      <c r="O21" s="104"/>
      <c r="P21" s="104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</row>
    <row r="22" spans="2:51" ht="12.75" customHeight="1">
      <c r="B22" s="95"/>
      <c r="C22" s="91"/>
      <c r="D22" s="236"/>
      <c r="E22" s="100"/>
      <c r="F22" s="100"/>
      <c r="G22" s="96"/>
      <c r="I22" s="171"/>
      <c r="J22" s="170"/>
      <c r="K22" s="170"/>
      <c r="L22" s="219"/>
      <c r="M22" s="220"/>
      <c r="N22" s="221"/>
      <c r="O22" s="104"/>
      <c r="P22" s="104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2:51" ht="12.75" customHeight="1">
      <c r="B23" s="95"/>
      <c r="C23" s="91"/>
      <c r="D23" s="236" t="s">
        <v>216</v>
      </c>
      <c r="E23" s="91"/>
      <c r="F23" s="91"/>
      <c r="G23" s="96"/>
      <c r="I23" s="171"/>
      <c r="J23" s="170"/>
      <c r="K23" s="170"/>
      <c r="L23" s="219"/>
      <c r="M23" s="220"/>
      <c r="N23" s="221"/>
      <c r="O23" s="104"/>
      <c r="P23" s="104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2:51" ht="13.8" customHeight="1">
      <c r="B24" s="95"/>
      <c r="C24" s="91"/>
      <c r="D24" s="236"/>
      <c r="E24" s="91"/>
      <c r="F24" s="91"/>
      <c r="G24" s="96"/>
      <c r="H24" s="168"/>
      <c r="I24" s="178"/>
      <c r="J24" s="179"/>
      <c r="K24" s="179"/>
      <c r="L24" s="230"/>
      <c r="M24" s="231"/>
      <c r="N24" s="232"/>
      <c r="O24" s="104"/>
      <c r="P24" s="104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2:51" ht="14.4" customHeight="1">
      <c r="B25" s="95"/>
      <c r="C25" s="91"/>
      <c r="D25" s="101" t="s">
        <v>333</v>
      </c>
      <c r="E25" s="91"/>
      <c r="F25" s="91"/>
      <c r="G25" s="96"/>
      <c r="I25" s="225" t="s">
        <v>320</v>
      </c>
      <c r="J25" s="226"/>
      <c r="K25" s="226"/>
      <c r="L25" s="227" t="s">
        <v>326</v>
      </c>
      <c r="M25" s="228"/>
      <c r="N25" s="229"/>
      <c r="O25" s="104"/>
      <c r="P25" s="104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2:51" ht="13.2">
      <c r="B26" s="95"/>
      <c r="C26" s="91"/>
      <c r="D26" s="91"/>
      <c r="E26" s="91"/>
      <c r="F26" s="91"/>
      <c r="G26" s="96"/>
      <c r="I26" s="171"/>
      <c r="J26" s="170"/>
      <c r="K26" s="170"/>
      <c r="L26" s="219"/>
      <c r="M26" s="220"/>
      <c r="N26" s="221"/>
      <c r="O26" s="104"/>
      <c r="P26" s="104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2:51" ht="13.2">
      <c r="B27" s="95"/>
      <c r="C27" s="91"/>
      <c r="D27" s="110" t="s">
        <v>283</v>
      </c>
      <c r="E27" s="91"/>
      <c r="F27" s="91"/>
      <c r="G27" s="96"/>
      <c r="I27" s="178"/>
      <c r="J27" s="179"/>
      <c r="K27" s="179"/>
      <c r="L27" s="230"/>
      <c r="M27" s="231"/>
      <c r="N27" s="232"/>
      <c r="O27" s="104"/>
      <c r="P27" s="104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2:51" ht="13.2" customHeight="1">
      <c r="B28" s="95"/>
      <c r="C28" s="91"/>
      <c r="D28" s="110" t="s">
        <v>284</v>
      </c>
      <c r="E28" s="91"/>
      <c r="F28" s="91"/>
      <c r="G28" s="96"/>
      <c r="I28" s="180"/>
      <c r="J28" s="174"/>
      <c r="K28" s="175"/>
      <c r="L28" s="210" t="s">
        <v>324</v>
      </c>
      <c r="M28" s="211"/>
      <c r="N28" s="212"/>
      <c r="O28" s="104"/>
      <c r="P28" s="104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2:51" ht="13.8" thickBot="1">
      <c r="B29" s="97"/>
      <c r="C29" s="98"/>
      <c r="D29" s="98"/>
      <c r="E29" s="98"/>
      <c r="F29" s="98"/>
      <c r="G29" s="99"/>
      <c r="I29" s="171"/>
      <c r="J29" s="170"/>
      <c r="K29" s="170"/>
      <c r="L29" s="213"/>
      <c r="M29" s="214"/>
      <c r="N29" s="215"/>
      <c r="O29" s="104"/>
      <c r="P29" s="104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2:51" ht="26.25" customHeight="1">
      <c r="B30" s="111" t="s">
        <v>44</v>
      </c>
      <c r="C30" s="112"/>
      <c r="D30" s="112"/>
      <c r="E30" s="132" t="s">
        <v>79</v>
      </c>
      <c r="F30" s="148"/>
      <c r="G30" s="113" t="s">
        <v>80</v>
      </c>
      <c r="I30" s="171"/>
      <c r="J30" s="170"/>
      <c r="K30" s="170"/>
      <c r="L30" s="213"/>
      <c r="M30" s="214"/>
      <c r="N30" s="215"/>
      <c r="O30" s="104"/>
      <c r="P30" s="104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2:51" ht="13.2">
      <c r="B31" s="114"/>
      <c r="C31" s="22" t="s">
        <v>0</v>
      </c>
      <c r="E31" s="195"/>
      <c r="F31" s="195"/>
      <c r="G31" s="115"/>
      <c r="I31" s="178"/>
      <c r="J31" s="179"/>
      <c r="K31" s="179"/>
      <c r="L31" s="216"/>
      <c r="M31" s="217"/>
      <c r="N31" s="218"/>
      <c r="O31" s="104"/>
      <c r="P31" s="104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2:51" ht="14.4" customHeight="1">
      <c r="B32" s="114"/>
      <c r="C32" s="116" t="s">
        <v>275</v>
      </c>
      <c r="D32" s="116"/>
      <c r="F32" s="103" t="b">
        <v>0</v>
      </c>
      <c r="G32" s="115"/>
      <c r="I32" s="114"/>
      <c r="L32" s="219" t="s">
        <v>323</v>
      </c>
      <c r="M32" s="220"/>
      <c r="N32" s="221"/>
      <c r="O32" s="104"/>
      <c r="P32" s="104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2:51" ht="6" customHeight="1">
      <c r="B33" s="117"/>
      <c r="C33" s="118"/>
      <c r="D33" s="118"/>
      <c r="E33" s="118"/>
      <c r="F33" s="118"/>
      <c r="G33" s="119"/>
      <c r="I33" s="171"/>
      <c r="J33" s="170"/>
      <c r="K33" s="170"/>
      <c r="L33" s="219"/>
      <c r="M33" s="220"/>
      <c r="N33" s="221"/>
      <c r="O33" s="104"/>
      <c r="P33" s="104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2:51" ht="14.4" customHeight="1" thickBot="1">
      <c r="B34" s="120" t="s">
        <v>53</v>
      </c>
      <c r="E34" s="198"/>
      <c r="F34" s="198"/>
      <c r="G34" s="115"/>
      <c r="I34" s="172"/>
      <c r="J34" s="173"/>
      <c r="K34" s="173"/>
      <c r="L34" s="222"/>
      <c r="M34" s="223"/>
      <c r="N34" s="224"/>
      <c r="O34" s="104"/>
      <c r="P34" s="104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2:51" ht="13.2" customHeight="1">
      <c r="B35" s="120"/>
      <c r="C35" s="108" t="s">
        <v>300</v>
      </c>
      <c r="D35" s="108"/>
      <c r="E35" s="195"/>
      <c r="F35" s="195"/>
      <c r="G35" s="115"/>
      <c r="L35" s="23"/>
      <c r="M35" s="23"/>
      <c r="N35" s="23"/>
      <c r="O35" s="104"/>
      <c r="P35" s="104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2:51" ht="13.2">
      <c r="B36" s="114"/>
      <c r="C36" s="108" t="s">
        <v>301</v>
      </c>
      <c r="D36" s="108"/>
      <c r="E36" s="195"/>
      <c r="F36" s="195"/>
      <c r="G36" s="115"/>
      <c r="L36" s="23"/>
      <c r="M36" s="23"/>
      <c r="N36" s="23"/>
      <c r="O36" s="104"/>
      <c r="P36" s="104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2:51" ht="13.2">
      <c r="B37" s="114"/>
      <c r="C37" s="108" t="s">
        <v>302</v>
      </c>
      <c r="D37" s="108"/>
      <c r="E37" s="195"/>
      <c r="F37" s="195"/>
      <c r="G37" s="115"/>
      <c r="H37" s="104"/>
      <c r="I37" s="104"/>
      <c r="J37" s="104"/>
      <c r="K37" s="104"/>
      <c r="L37" s="86"/>
      <c r="M37" s="86"/>
      <c r="N37" s="86"/>
      <c r="O37" s="104"/>
      <c r="P37" s="104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2:51" ht="13.2">
      <c r="B38" s="114"/>
      <c r="C38" s="108" t="s">
        <v>303</v>
      </c>
      <c r="D38" s="108"/>
      <c r="E38" s="195"/>
      <c r="F38" s="195"/>
      <c r="G38" s="115"/>
      <c r="H38" s="104"/>
      <c r="I38" s="104"/>
      <c r="J38" s="104"/>
      <c r="K38" s="104"/>
      <c r="L38" s="104"/>
      <c r="M38" s="104"/>
      <c r="N38" s="104"/>
      <c r="O38" s="104"/>
      <c r="P38" s="104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2:51" ht="13.2">
      <c r="B39" s="114"/>
      <c r="C39" s="108" t="s">
        <v>304</v>
      </c>
      <c r="D39" s="108"/>
      <c r="E39" s="195"/>
      <c r="F39" s="195"/>
      <c r="G39" s="115"/>
      <c r="H39" s="104"/>
      <c r="I39" s="104"/>
      <c r="J39" s="104"/>
      <c r="K39" s="104"/>
      <c r="L39" s="104"/>
      <c r="M39" s="104"/>
      <c r="N39" s="104"/>
      <c r="P39" s="10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2:51" ht="13.8">
      <c r="B40" s="114"/>
      <c r="C40" s="108" t="s">
        <v>305</v>
      </c>
      <c r="D40" s="108"/>
      <c r="E40" s="195"/>
      <c r="F40" s="195"/>
      <c r="G40" s="121" t="s">
        <v>184</v>
      </c>
      <c r="H40" s="102"/>
      <c r="I40" s="102"/>
      <c r="J40" s="102"/>
      <c r="K40" s="102"/>
      <c r="L40" s="102"/>
      <c r="M40" s="102"/>
      <c r="N40" s="102"/>
      <c r="P40" s="10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2:51" ht="15.6" customHeight="1">
      <c r="B41" s="114"/>
      <c r="C41" s="108" t="s">
        <v>306</v>
      </c>
      <c r="D41" s="108"/>
      <c r="E41" s="152"/>
      <c r="F41" s="153"/>
      <c r="G41" s="121" t="s">
        <v>185</v>
      </c>
      <c r="H41" s="102"/>
      <c r="I41" s="102"/>
      <c r="J41" s="102"/>
      <c r="K41" s="102"/>
      <c r="L41" s="102"/>
      <c r="M41" s="102"/>
      <c r="N41" s="102"/>
      <c r="P41" s="10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2:51" ht="15.6" customHeight="1">
      <c r="B42" s="114"/>
      <c r="C42" s="108" t="s">
        <v>319</v>
      </c>
      <c r="D42" s="108"/>
      <c r="E42" s="152"/>
      <c r="F42" s="154"/>
      <c r="G42" s="122" t="s">
        <v>199</v>
      </c>
      <c r="H42" s="104"/>
      <c r="I42" s="104"/>
      <c r="J42" s="104"/>
      <c r="K42" s="104"/>
      <c r="L42" s="104"/>
      <c r="M42" s="104"/>
      <c r="N42" s="104"/>
      <c r="P42" s="10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2:51" ht="15.6" customHeight="1">
      <c r="B43" s="114"/>
      <c r="C43" s="108" t="s">
        <v>319</v>
      </c>
      <c r="D43" s="108"/>
      <c r="E43" s="152"/>
      <c r="F43" s="154"/>
      <c r="G43" s="122" t="s">
        <v>198</v>
      </c>
      <c r="H43" s="104"/>
      <c r="I43" s="104"/>
      <c r="J43" s="104"/>
      <c r="K43" s="104"/>
      <c r="L43" s="104"/>
      <c r="M43" s="104"/>
      <c r="N43" s="104"/>
      <c r="P43" s="10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2:51" ht="15.6" customHeight="1">
      <c r="B44" s="114"/>
      <c r="E44" s="149" t="s">
        <v>298</v>
      </c>
      <c r="F44" s="123">
        <f>SUM(F41:F43)</f>
        <v>0</v>
      </c>
      <c r="G44" s="155" t="s">
        <v>299</v>
      </c>
      <c r="H44" s="104"/>
      <c r="I44" s="104"/>
      <c r="J44" s="104"/>
      <c r="K44" s="104"/>
      <c r="L44" s="104"/>
      <c r="M44" s="104"/>
      <c r="N44" s="104"/>
      <c r="P44" s="10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2:51" ht="13.2">
      <c r="B45" s="114"/>
      <c r="C45" s="22" t="s">
        <v>8</v>
      </c>
      <c r="E45" s="199"/>
      <c r="F45" s="199"/>
      <c r="G45" s="115"/>
      <c r="H45" s="104" t="s">
        <v>81</v>
      </c>
      <c r="I45" s="104"/>
      <c r="J45" s="104"/>
      <c r="K45" s="104"/>
      <c r="L45" s="104"/>
      <c r="M45" s="104"/>
      <c r="N45" s="104"/>
      <c r="P45" s="10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2:51" ht="13.2">
      <c r="B46" s="114"/>
      <c r="C46" s="22" t="s">
        <v>4</v>
      </c>
      <c r="E46" s="195"/>
      <c r="F46" s="195"/>
      <c r="G46" s="115"/>
      <c r="H46" s="104" t="s">
        <v>82</v>
      </c>
      <c r="I46" s="104"/>
      <c r="J46" s="104"/>
      <c r="K46" s="104"/>
      <c r="L46" s="104"/>
      <c r="M46" s="104"/>
      <c r="N46" s="104"/>
      <c r="P46" s="10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2:51" ht="13.2">
      <c r="B47" s="114"/>
      <c r="C47" s="108" t="s">
        <v>331</v>
      </c>
      <c r="D47" s="108"/>
      <c r="E47" s="202"/>
      <c r="F47" s="202"/>
      <c r="G47" s="124" t="s">
        <v>3</v>
      </c>
      <c r="H47" s="104" t="s">
        <v>83</v>
      </c>
      <c r="I47" s="104"/>
      <c r="J47" s="104"/>
      <c r="K47" s="104"/>
      <c r="L47" s="104"/>
      <c r="M47" s="104"/>
      <c r="N47" s="104"/>
      <c r="P47" s="10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2:51" ht="13.2">
      <c r="B48" s="114"/>
      <c r="C48" s="22" t="s">
        <v>5</v>
      </c>
      <c r="E48" s="201"/>
      <c r="F48" s="201"/>
      <c r="G48" s="124" t="s">
        <v>6</v>
      </c>
      <c r="H48" s="104"/>
      <c r="I48" s="104"/>
      <c r="J48" s="104"/>
      <c r="K48" s="104"/>
      <c r="L48" s="104"/>
      <c r="M48" s="104"/>
      <c r="N48" s="104"/>
      <c r="P48" s="10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2:51" ht="6" customHeight="1">
      <c r="B49" s="117"/>
      <c r="C49" s="118"/>
      <c r="D49" s="118"/>
      <c r="E49" s="125"/>
      <c r="F49" s="125"/>
      <c r="G49" s="126"/>
      <c r="H49" s="104"/>
      <c r="I49" s="104"/>
      <c r="J49" s="104"/>
      <c r="K49" s="104"/>
      <c r="L49" s="104"/>
      <c r="M49" s="104"/>
      <c r="N49" s="104"/>
      <c r="P49" s="10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2:51" ht="13.2">
      <c r="B50" s="120" t="s">
        <v>51</v>
      </c>
      <c r="G50" s="115"/>
      <c r="H50" s="104"/>
      <c r="I50" s="104"/>
      <c r="J50" s="104"/>
      <c r="K50" s="104"/>
      <c r="L50" s="104"/>
      <c r="M50" s="104"/>
      <c r="N50" s="104"/>
      <c r="P50" s="10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2:51" ht="13.2">
      <c r="B51" s="114"/>
      <c r="C51" s="108" t="s">
        <v>307</v>
      </c>
      <c r="D51" s="108"/>
      <c r="E51" s="195"/>
      <c r="F51" s="195"/>
      <c r="G51" s="115"/>
      <c r="H51" s="104"/>
      <c r="I51" s="104"/>
      <c r="J51" s="104"/>
      <c r="K51" s="104"/>
      <c r="L51" s="104"/>
      <c r="M51" s="104"/>
      <c r="N51" s="104"/>
      <c r="P51" s="10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2:51" ht="12.75" customHeight="1">
      <c r="B52" s="114"/>
      <c r="C52" s="22" t="s">
        <v>229</v>
      </c>
      <c r="E52" s="196"/>
      <c r="F52" s="197"/>
      <c r="G52" s="115" t="s">
        <v>183</v>
      </c>
      <c r="H52" s="104"/>
      <c r="I52" s="104"/>
      <c r="J52" s="104"/>
      <c r="K52" s="104"/>
      <c r="L52" s="104"/>
      <c r="M52" s="104"/>
      <c r="N52" s="104"/>
      <c r="P52" s="10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2:51" ht="12.75" customHeight="1">
      <c r="B53" s="114"/>
      <c r="C53" s="116" t="s">
        <v>277</v>
      </c>
      <c r="D53" s="116"/>
      <c r="F53" s="103" t="b">
        <v>0</v>
      </c>
      <c r="G53" s="115"/>
      <c r="H53" s="104"/>
      <c r="I53" s="104"/>
      <c r="J53" s="104"/>
      <c r="K53" s="104"/>
      <c r="L53" s="104"/>
      <c r="M53" s="104"/>
      <c r="N53" s="104"/>
      <c r="P53" s="10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2:51" ht="13.2">
      <c r="B54" s="114"/>
      <c r="C54" s="22" t="s">
        <v>26</v>
      </c>
      <c r="E54" s="193" t="e">
        <f>E52/E47</f>
        <v>#DIV/0!</v>
      </c>
      <c r="F54" s="193"/>
      <c r="G54" s="127"/>
      <c r="H54" s="104"/>
      <c r="I54" s="104"/>
      <c r="J54" s="104"/>
      <c r="K54" s="104"/>
      <c r="L54" s="104"/>
      <c r="M54" s="104"/>
      <c r="N54" s="104"/>
      <c r="P54" s="10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2:51" ht="13.2">
      <c r="B55" s="114"/>
      <c r="C55" s="22" t="s">
        <v>27</v>
      </c>
      <c r="E55" s="241"/>
      <c r="F55" s="241"/>
      <c r="G55" s="128" t="s">
        <v>276</v>
      </c>
      <c r="H55" s="104"/>
      <c r="I55" s="104"/>
      <c r="J55" s="104"/>
      <c r="K55" s="104"/>
      <c r="L55" s="104"/>
      <c r="M55" s="104"/>
      <c r="N55" s="104"/>
      <c r="P55" s="10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  <row r="56" spans="2:51" ht="13.2">
      <c r="B56" s="114"/>
      <c r="C56" s="22" t="s">
        <v>188</v>
      </c>
      <c r="E56" s="194" t="e">
        <f>1-(E54/E55)</f>
        <v>#DIV/0!</v>
      </c>
      <c r="F56" s="194"/>
      <c r="G56" s="128"/>
      <c r="H56" s="104"/>
      <c r="I56" s="104"/>
      <c r="J56" s="104"/>
      <c r="K56" s="104"/>
      <c r="L56" s="104"/>
      <c r="M56" s="104"/>
      <c r="N56" s="104"/>
      <c r="P56" s="10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</row>
    <row r="57" spans="2:51" ht="6" customHeight="1">
      <c r="B57" s="117"/>
      <c r="C57" s="118"/>
      <c r="D57" s="118"/>
      <c r="E57" s="159"/>
      <c r="F57" s="159"/>
      <c r="G57" s="129"/>
      <c r="H57" s="104"/>
      <c r="I57" s="104"/>
      <c r="J57" s="104"/>
      <c r="K57" s="104"/>
      <c r="L57" s="104"/>
      <c r="M57" s="104"/>
      <c r="N57" s="104"/>
      <c r="P57" s="10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</row>
    <row r="58" spans="2:51" ht="13.2">
      <c r="B58" s="120" t="s">
        <v>72</v>
      </c>
      <c r="G58" s="115"/>
      <c r="H58" s="104"/>
      <c r="I58" s="104"/>
      <c r="J58" s="104"/>
      <c r="K58" s="104"/>
      <c r="L58" s="104"/>
      <c r="M58" s="104"/>
      <c r="N58" s="104"/>
      <c r="P58" s="10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</row>
    <row r="59" spans="2:51" ht="13.2">
      <c r="B59" s="114"/>
      <c r="C59" s="22" t="s">
        <v>7</v>
      </c>
      <c r="E59" s="200"/>
      <c r="F59" s="200"/>
      <c r="G59" s="128" t="s">
        <v>186</v>
      </c>
      <c r="H59" s="104"/>
      <c r="I59" s="104"/>
      <c r="J59" s="104"/>
      <c r="K59" s="104"/>
      <c r="L59" s="104"/>
      <c r="M59" s="104"/>
      <c r="N59" s="104"/>
      <c r="P59" s="10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</row>
    <row r="60" spans="2:51" ht="13.2">
      <c r="B60" s="114"/>
      <c r="C60" s="22" t="s">
        <v>1</v>
      </c>
      <c r="E60" s="200"/>
      <c r="F60" s="200"/>
      <c r="G60" s="128" t="s">
        <v>278</v>
      </c>
      <c r="H60" s="104"/>
      <c r="I60" s="104"/>
      <c r="J60" s="104"/>
      <c r="K60" s="104"/>
      <c r="L60" s="104"/>
      <c r="M60" s="104"/>
      <c r="N60" s="104"/>
      <c r="P60" s="10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</row>
    <row r="61" spans="2:51" ht="13.2">
      <c r="B61" s="114"/>
      <c r="C61" s="22" t="s">
        <v>2</v>
      </c>
      <c r="E61" s="200"/>
      <c r="F61" s="200"/>
      <c r="G61" s="130" t="s">
        <v>279</v>
      </c>
      <c r="H61" s="104"/>
      <c r="I61" s="104"/>
      <c r="J61" s="104"/>
      <c r="K61" s="104"/>
      <c r="L61" s="104"/>
      <c r="M61" s="104"/>
      <c r="N61" s="104"/>
      <c r="P61" s="10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</row>
    <row r="62" spans="2:51" ht="6" customHeight="1">
      <c r="B62" s="117"/>
      <c r="C62" s="118"/>
      <c r="D62" s="118"/>
      <c r="E62" s="118"/>
      <c r="F62" s="118"/>
      <c r="G62" s="131"/>
      <c r="H62" s="104"/>
      <c r="I62" s="104"/>
      <c r="J62" s="104"/>
      <c r="K62" s="104"/>
      <c r="L62" s="104"/>
      <c r="M62" s="104"/>
      <c r="N62" s="104"/>
      <c r="P62" s="10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</row>
    <row r="63" spans="2:51" ht="12.75" customHeight="1">
      <c r="B63" s="120" t="s">
        <v>217</v>
      </c>
      <c r="G63" s="115"/>
      <c r="H63" s="104"/>
      <c r="I63" s="104"/>
      <c r="J63" s="104"/>
      <c r="K63" s="104"/>
      <c r="L63" s="104"/>
      <c r="M63" s="104"/>
      <c r="N63" s="104"/>
      <c r="P63" s="10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</row>
    <row r="64" spans="2:51" ht="12.75" customHeight="1">
      <c r="B64" s="120"/>
      <c r="C64" s="22" t="s">
        <v>77</v>
      </c>
      <c r="E64" s="192"/>
      <c r="F64" s="192"/>
      <c r="G64" s="115"/>
      <c r="H64" s="104"/>
      <c r="I64" s="104"/>
      <c r="J64" s="104"/>
      <c r="K64" s="104"/>
      <c r="L64" s="104"/>
      <c r="M64" s="104"/>
      <c r="N64" s="104"/>
      <c r="P64" s="10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</row>
    <row r="65" spans="2:51" ht="13.8">
      <c r="B65" s="114"/>
      <c r="C65" s="22" t="s">
        <v>78</v>
      </c>
      <c r="E65" s="192"/>
      <c r="F65" s="192"/>
      <c r="G65" s="121" t="s">
        <v>187</v>
      </c>
      <c r="H65" s="104"/>
      <c r="I65" s="104"/>
      <c r="J65" s="104"/>
      <c r="K65" s="104"/>
      <c r="L65" s="104"/>
      <c r="M65" s="104"/>
      <c r="N65" s="104"/>
      <c r="P65" s="10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</row>
    <row r="66" spans="2:51" ht="12.75" customHeight="1">
      <c r="B66" s="114"/>
      <c r="C66" s="22" t="s">
        <v>71</v>
      </c>
      <c r="E66" s="192"/>
      <c r="F66" s="192"/>
      <c r="G66" s="115"/>
      <c r="H66" s="104"/>
      <c r="I66" s="104"/>
      <c r="J66" s="104"/>
      <c r="K66" s="104"/>
      <c r="L66" s="104"/>
      <c r="M66" s="104"/>
      <c r="N66" s="104"/>
      <c r="P66" s="10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</row>
    <row r="67" spans="2:51" ht="6" customHeight="1">
      <c r="B67" s="114"/>
      <c r="G67" s="115"/>
      <c r="H67" s="104"/>
      <c r="I67" s="104"/>
      <c r="J67" s="104"/>
      <c r="K67" s="104"/>
      <c r="L67" s="104"/>
      <c r="M67" s="104"/>
      <c r="N67" s="104"/>
      <c r="P67" s="10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</row>
    <row r="68" spans="2:51" ht="65.099999999999994" customHeight="1">
      <c r="B68" s="105"/>
      <c r="C68" s="106"/>
      <c r="D68" s="106"/>
      <c r="E68" s="190" t="s">
        <v>285</v>
      </c>
      <c r="F68" s="190"/>
      <c r="G68" s="191"/>
      <c r="H68" s="104"/>
      <c r="I68" s="104"/>
      <c r="J68" s="104"/>
      <c r="K68" s="104"/>
      <c r="L68" s="104"/>
      <c r="M68" s="104"/>
      <c r="N68" s="104"/>
      <c r="P68" s="10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</row>
    <row r="69" spans="2:51" ht="6" customHeight="1">
      <c r="B69" s="120"/>
      <c r="G69" s="115"/>
      <c r="H69" s="104"/>
      <c r="I69" s="104"/>
      <c r="J69" s="104"/>
      <c r="K69" s="104"/>
      <c r="L69" s="104"/>
      <c r="M69" s="104"/>
      <c r="N69" s="104"/>
      <c r="P69" s="10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</row>
    <row r="70" spans="2:51" ht="6" customHeight="1">
      <c r="B70" s="114"/>
      <c r="E70" s="133"/>
      <c r="F70" s="133"/>
      <c r="G70" s="128"/>
      <c r="H70" s="104"/>
      <c r="I70" s="104"/>
      <c r="J70" s="104"/>
      <c r="K70" s="104"/>
      <c r="L70" s="104"/>
      <c r="M70" s="104"/>
      <c r="N70" s="104"/>
      <c r="P70" s="10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</row>
    <row r="71" spans="2:51" ht="6" customHeight="1">
      <c r="B71" s="114"/>
      <c r="E71" s="134"/>
      <c r="F71" s="134"/>
      <c r="G71" s="128"/>
      <c r="H71" s="104"/>
      <c r="I71" s="104"/>
      <c r="J71" s="104"/>
      <c r="K71" s="104"/>
      <c r="L71" s="104"/>
      <c r="M71" s="104"/>
      <c r="N71" s="104"/>
      <c r="P71" s="10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</row>
    <row r="72" spans="2:51" ht="208.2" customHeight="1">
      <c r="B72" s="114"/>
      <c r="C72" s="109" t="s">
        <v>334</v>
      </c>
      <c r="D72" s="109"/>
      <c r="E72" s="233" t="s">
        <v>228</v>
      </c>
      <c r="F72" s="233"/>
      <c r="G72" s="128" t="s">
        <v>335</v>
      </c>
      <c r="H72" s="104"/>
      <c r="I72" s="104"/>
      <c r="J72" s="104"/>
      <c r="K72" s="104"/>
      <c r="L72" s="104"/>
      <c r="M72" s="104"/>
      <c r="N72" s="104"/>
      <c r="P72" s="10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</row>
    <row r="73" spans="2:51" ht="6" customHeight="1">
      <c r="B73" s="114"/>
      <c r="E73" s="134"/>
      <c r="F73" s="134"/>
      <c r="G73" s="128"/>
      <c r="H73" s="104"/>
      <c r="I73" s="104"/>
      <c r="J73" s="104"/>
      <c r="K73" s="104"/>
      <c r="L73" s="104"/>
      <c r="M73" s="104"/>
      <c r="N73" s="104"/>
      <c r="P73" s="10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</row>
    <row r="74" spans="2:51" ht="65.099999999999994" customHeight="1">
      <c r="B74" s="107"/>
      <c r="C74" s="106"/>
      <c r="D74" s="106"/>
      <c r="E74" s="190" t="s">
        <v>286</v>
      </c>
      <c r="F74" s="190"/>
      <c r="G74" s="191"/>
      <c r="H74" s="104"/>
      <c r="I74" s="104" t="s">
        <v>221</v>
      </c>
      <c r="J74" s="185">
        <f>SUM(I76:I79)/10.01</f>
        <v>0</v>
      </c>
      <c r="K74" s="160"/>
      <c r="L74" s="104"/>
      <c r="M74" s="104"/>
      <c r="N74" s="104"/>
      <c r="P74" s="10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</row>
    <row r="75" spans="2:51" ht="6" customHeight="1">
      <c r="B75" s="120"/>
      <c r="G75" s="115"/>
      <c r="H75" s="104"/>
      <c r="I75" s="104"/>
      <c r="J75" s="160"/>
      <c r="K75" s="160"/>
      <c r="L75" s="104"/>
      <c r="M75" s="104"/>
      <c r="N75" s="104"/>
      <c r="P75" s="10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</row>
    <row r="76" spans="2:51" ht="13.8">
      <c r="B76" s="114"/>
      <c r="C76" s="22" t="s">
        <v>11</v>
      </c>
      <c r="E76" s="192"/>
      <c r="F76" s="192"/>
      <c r="G76" s="121" t="s">
        <v>11</v>
      </c>
      <c r="H76" s="104"/>
      <c r="I76" s="104">
        <f>IF(E76&lt;50,0,IF(E76&lt;70,1,1.67))</f>
        <v>0</v>
      </c>
      <c r="J76" s="104"/>
      <c r="K76" s="104"/>
      <c r="L76" s="104"/>
      <c r="M76" s="104"/>
      <c r="N76" s="104"/>
      <c r="P76" s="10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</row>
    <row r="77" spans="2:51" ht="12.75" customHeight="1">
      <c r="B77" s="114"/>
      <c r="C77" s="22" t="s">
        <v>54</v>
      </c>
      <c r="E77" s="192"/>
      <c r="F77" s="192"/>
      <c r="G77" s="121" t="s">
        <v>54</v>
      </c>
      <c r="H77" s="104"/>
      <c r="I77" s="104">
        <f>IF(E77&lt;50,0,IF(E77&lt;70,1,1.67))</f>
        <v>0</v>
      </c>
      <c r="J77" s="104"/>
      <c r="K77" s="104"/>
      <c r="L77" s="104"/>
      <c r="M77" s="104"/>
      <c r="N77" s="104"/>
      <c r="P77" s="10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</row>
    <row r="78" spans="2:51" ht="13.8">
      <c r="B78" s="114"/>
      <c r="C78" s="22" t="s">
        <v>46</v>
      </c>
      <c r="E78" s="192"/>
      <c r="F78" s="192"/>
      <c r="G78" s="121" t="s">
        <v>46</v>
      </c>
      <c r="H78" s="104"/>
      <c r="I78" s="104">
        <f>IF(E78&lt;50,0,IF(E78&lt;70,1,1.67))</f>
        <v>0</v>
      </c>
      <c r="J78" s="104"/>
      <c r="K78" s="104"/>
      <c r="L78" s="104"/>
      <c r="M78" s="104"/>
      <c r="N78" s="104"/>
      <c r="P78" s="10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</row>
    <row r="79" spans="2:51" ht="13.8">
      <c r="B79" s="114"/>
      <c r="C79" s="22" t="s">
        <v>191</v>
      </c>
      <c r="E79" s="192"/>
      <c r="F79" s="192"/>
      <c r="G79" s="121"/>
      <c r="H79" s="104"/>
      <c r="I79" s="189">
        <f>IF(E79="",0,INT(LEFT(E79,1)))</f>
        <v>0</v>
      </c>
      <c r="J79" s="104"/>
      <c r="K79" s="104"/>
      <c r="L79" s="104"/>
      <c r="M79" s="104"/>
      <c r="N79" s="104"/>
      <c r="P79" s="10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</row>
    <row r="80" spans="2:51" ht="6" customHeight="1">
      <c r="B80" s="114"/>
      <c r="G80" s="183"/>
      <c r="H80" s="104"/>
      <c r="I80" s="104"/>
      <c r="J80" s="104"/>
      <c r="K80" s="104"/>
      <c r="L80" s="104"/>
      <c r="M80" s="104"/>
      <c r="N80" s="104"/>
      <c r="P80" s="10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</row>
    <row r="81" spans="2:51" ht="65.099999999999994" customHeight="1">
      <c r="B81" s="107"/>
      <c r="C81" s="106"/>
      <c r="D81" s="106"/>
      <c r="E81" s="190" t="s">
        <v>287</v>
      </c>
      <c r="F81" s="190"/>
      <c r="G81" s="191"/>
      <c r="H81" s="104"/>
      <c r="I81" s="184" t="s">
        <v>208</v>
      </c>
      <c r="J81" s="160">
        <f>(I84+I85+I86+I87)/8</f>
        <v>0</v>
      </c>
      <c r="K81" s="160"/>
      <c r="L81" s="104"/>
      <c r="M81" s="104"/>
      <c r="N81" s="104"/>
      <c r="P81" s="10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</row>
    <row r="82" spans="2:51" ht="6" customHeight="1">
      <c r="B82" s="120"/>
      <c r="G82" s="115"/>
      <c r="H82" s="104"/>
      <c r="I82" s="184"/>
      <c r="J82" s="160"/>
      <c r="K82" s="160"/>
      <c r="L82" s="104"/>
      <c r="M82" s="104"/>
      <c r="N82" s="104"/>
      <c r="P82" s="10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</row>
    <row r="83" spans="2:51" ht="13.2">
      <c r="B83" s="114"/>
      <c r="C83" s="22" t="s">
        <v>9</v>
      </c>
      <c r="E83" s="192"/>
      <c r="F83" s="192"/>
      <c r="G83" s="115"/>
      <c r="H83" s="104"/>
      <c r="I83" s="104"/>
      <c r="J83" s="104"/>
      <c r="K83" s="104"/>
      <c r="L83" s="104"/>
      <c r="M83" s="104"/>
      <c r="N83" s="104"/>
      <c r="P83" s="10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</row>
    <row r="84" spans="2:51" ht="13.2">
      <c r="B84" s="114"/>
      <c r="C84" s="22" t="s">
        <v>10</v>
      </c>
      <c r="E84" s="192"/>
      <c r="F84" s="192"/>
      <c r="G84" s="115"/>
      <c r="H84" s="104"/>
      <c r="I84" s="104">
        <f>IF(E84="YES",2,0)</f>
        <v>0</v>
      </c>
      <c r="J84" s="104"/>
      <c r="K84" s="104"/>
      <c r="L84" s="104"/>
      <c r="M84" s="104"/>
      <c r="N84" s="104"/>
      <c r="P84" s="10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</row>
    <row r="85" spans="2:51" ht="12.75" customHeight="1">
      <c r="B85" s="114"/>
      <c r="C85" s="22" t="s">
        <v>200</v>
      </c>
      <c r="E85" s="192"/>
      <c r="F85" s="192"/>
      <c r="G85" s="115"/>
      <c r="H85" s="104"/>
      <c r="I85" s="104">
        <f>IF(E85="YES",2,0)</f>
        <v>0</v>
      </c>
      <c r="J85" s="104"/>
      <c r="K85" s="104"/>
      <c r="L85" s="104"/>
      <c r="M85" s="104"/>
      <c r="N85" s="104"/>
      <c r="P85" s="10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</row>
    <row r="86" spans="2:51" ht="13.2">
      <c r="B86" s="114"/>
      <c r="C86" s="22" t="s">
        <v>201</v>
      </c>
      <c r="E86" s="192"/>
      <c r="F86" s="192"/>
      <c r="G86" s="115"/>
      <c r="H86" s="104"/>
      <c r="I86" s="104">
        <f>IF(E86="YES",2,0)</f>
        <v>0</v>
      </c>
      <c r="J86" s="104"/>
      <c r="K86" s="104"/>
      <c r="L86" s="104"/>
      <c r="M86" s="104"/>
      <c r="N86" s="104"/>
      <c r="P86" s="10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</row>
    <row r="87" spans="2:51" ht="13.2">
      <c r="B87" s="114"/>
      <c r="C87" s="22" t="s">
        <v>280</v>
      </c>
      <c r="E87" s="192"/>
      <c r="F87" s="192"/>
      <c r="G87" s="115"/>
      <c r="H87" s="104"/>
      <c r="I87" s="104">
        <f>IF(E87="YES",2,0)</f>
        <v>0</v>
      </c>
      <c r="J87" s="104"/>
      <c r="K87" s="104"/>
      <c r="L87" s="104"/>
      <c r="M87" s="104"/>
      <c r="N87" s="104"/>
      <c r="P87" s="10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</row>
    <row r="88" spans="2:51" ht="6" customHeight="1">
      <c r="B88" s="114"/>
      <c r="G88" s="183"/>
      <c r="H88" s="104"/>
      <c r="I88" s="104"/>
      <c r="J88" s="104"/>
      <c r="K88" s="104"/>
      <c r="L88" s="104"/>
      <c r="M88" s="104"/>
      <c r="N88" s="104"/>
      <c r="P88" s="10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</row>
    <row r="89" spans="2:51" ht="65.099999999999994" customHeight="1">
      <c r="B89" s="105"/>
      <c r="C89" s="106"/>
      <c r="D89" s="106"/>
      <c r="E89" s="190" t="s">
        <v>288</v>
      </c>
      <c r="F89" s="190"/>
      <c r="G89" s="191"/>
      <c r="H89" s="104"/>
      <c r="I89" s="104" t="s">
        <v>194</v>
      </c>
      <c r="J89" s="104">
        <f>(I91+I92+I93+I94)/8</f>
        <v>0</v>
      </c>
      <c r="K89" s="104"/>
      <c r="L89" s="104"/>
      <c r="M89" s="104"/>
      <c r="N89" s="104"/>
      <c r="P89" s="10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</row>
    <row r="90" spans="2:51" ht="6" customHeight="1">
      <c r="B90" s="114"/>
      <c r="G90" s="135"/>
      <c r="H90" s="104"/>
      <c r="I90" s="104"/>
      <c r="J90" s="104"/>
      <c r="K90" s="104"/>
      <c r="L90" s="104"/>
      <c r="M90" s="104"/>
      <c r="N90" s="104"/>
      <c r="P90" s="10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</row>
    <row r="91" spans="2:51" ht="13.2">
      <c r="B91" s="120"/>
      <c r="C91" s="22" t="s">
        <v>60</v>
      </c>
      <c r="E91" s="192"/>
      <c r="F91" s="192"/>
      <c r="G91" s="115"/>
      <c r="H91" s="104"/>
      <c r="I91" s="104">
        <f>IF(E91="NO",2,0)</f>
        <v>0</v>
      </c>
      <c r="J91" s="104"/>
      <c r="K91" s="104"/>
      <c r="L91" s="104"/>
      <c r="M91" s="104"/>
      <c r="N91" s="104"/>
      <c r="P91" s="10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</row>
    <row r="92" spans="2:51" ht="12.75" customHeight="1">
      <c r="B92" s="120"/>
      <c r="C92" s="22" t="s">
        <v>58</v>
      </c>
      <c r="E92" s="192"/>
      <c r="F92" s="192"/>
      <c r="G92" s="115"/>
      <c r="H92" s="104"/>
      <c r="I92" s="104">
        <f>IF(E92="NO",2,0)</f>
        <v>0</v>
      </c>
      <c r="J92" s="104"/>
      <c r="K92" s="104"/>
      <c r="L92" s="104"/>
      <c r="M92" s="104"/>
      <c r="N92" s="104"/>
      <c r="P92" s="10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</row>
    <row r="93" spans="2:51" ht="13.2">
      <c r="B93" s="120"/>
      <c r="C93" s="22" t="s">
        <v>61</v>
      </c>
      <c r="E93" s="192"/>
      <c r="F93" s="192"/>
      <c r="G93" s="115"/>
      <c r="H93" s="104"/>
      <c r="I93" s="104">
        <f>IF(E93="YES",2,0)</f>
        <v>0</v>
      </c>
      <c r="J93" s="104"/>
      <c r="K93" s="104"/>
      <c r="L93" s="104"/>
      <c r="M93" s="104"/>
      <c r="N93" s="104"/>
      <c r="P93" s="10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</row>
    <row r="94" spans="2:51" ht="12.75" customHeight="1">
      <c r="B94" s="114"/>
      <c r="C94" s="22" t="s">
        <v>62</v>
      </c>
      <c r="E94" s="192"/>
      <c r="F94" s="192"/>
      <c r="G94" s="115"/>
      <c r="H94" s="104"/>
      <c r="I94" s="104">
        <f>IF(E94="YES",2,0)</f>
        <v>0</v>
      </c>
      <c r="J94" s="104"/>
      <c r="K94" s="104"/>
      <c r="L94" s="104"/>
      <c r="M94" s="104"/>
      <c r="N94" s="104"/>
      <c r="P94" s="10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</row>
    <row r="95" spans="2:51" ht="6" customHeight="1">
      <c r="B95" s="114"/>
      <c r="G95" s="183"/>
      <c r="H95" s="104"/>
      <c r="I95" s="104"/>
      <c r="J95" s="104"/>
      <c r="K95" s="104"/>
      <c r="L95" s="104"/>
      <c r="M95" s="104"/>
      <c r="N95" s="104"/>
      <c r="P95" s="10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</row>
    <row r="96" spans="2:51" ht="65.099999999999994" customHeight="1">
      <c r="B96" s="105"/>
      <c r="C96" s="106"/>
      <c r="D96" s="106"/>
      <c r="E96" s="190" t="s">
        <v>289</v>
      </c>
      <c r="F96" s="190"/>
      <c r="G96" s="191"/>
      <c r="H96" s="104"/>
      <c r="I96" s="104"/>
      <c r="J96" s="104"/>
      <c r="K96" s="104"/>
      <c r="L96" s="104"/>
      <c r="M96" s="104"/>
      <c r="N96" s="104"/>
      <c r="P96" s="10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</row>
    <row r="97" spans="2:51" ht="6" customHeight="1">
      <c r="B97" s="114"/>
      <c r="G97" s="136"/>
      <c r="H97" s="104"/>
      <c r="I97" s="104"/>
      <c r="J97" s="104"/>
      <c r="K97" s="104"/>
      <c r="L97" s="104"/>
      <c r="M97" s="104"/>
      <c r="N97" s="104"/>
      <c r="P97" s="10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</row>
    <row r="98" spans="2:51" ht="13.2">
      <c r="B98" s="114"/>
      <c r="C98" s="22" t="s">
        <v>327</v>
      </c>
      <c r="E98" s="251" t="e">
        <f>E47/E60</f>
        <v>#DIV/0!</v>
      </c>
      <c r="F98" s="251"/>
      <c r="G98" s="137" t="s">
        <v>328</v>
      </c>
      <c r="H98" s="104"/>
      <c r="I98" s="104"/>
      <c r="J98" s="104"/>
      <c r="K98" s="104"/>
      <c r="L98" s="104"/>
      <c r="M98" s="104"/>
      <c r="N98" s="104"/>
      <c r="P98" s="10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</row>
    <row r="99" spans="2:51" ht="6" customHeight="1">
      <c r="B99" s="114"/>
      <c r="E99" s="246"/>
      <c r="F99" s="246"/>
      <c r="G99" s="183"/>
      <c r="H99" s="104"/>
      <c r="I99" s="104"/>
      <c r="J99" s="104"/>
      <c r="K99" s="104"/>
      <c r="L99" s="104"/>
      <c r="M99" s="104"/>
      <c r="N99" s="104"/>
      <c r="P99" s="10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</row>
    <row r="100" spans="2:51" ht="65.099999999999994" customHeight="1">
      <c r="B100" s="107"/>
      <c r="C100" s="106"/>
      <c r="D100" s="106"/>
      <c r="E100" s="190" t="s">
        <v>290</v>
      </c>
      <c r="F100" s="190"/>
      <c r="G100" s="191"/>
      <c r="H100" s="104"/>
      <c r="I100" s="104"/>
      <c r="J100" s="104"/>
      <c r="K100" s="104"/>
      <c r="L100" s="104"/>
      <c r="M100" s="104"/>
      <c r="N100" s="104"/>
      <c r="P100" s="10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</row>
    <row r="101" spans="2:51" ht="13.2">
      <c r="B101" s="120" t="s">
        <v>52</v>
      </c>
      <c r="G101" s="115"/>
      <c r="H101" s="104"/>
      <c r="I101" s="160" t="s">
        <v>209</v>
      </c>
      <c r="J101" s="185" t="e">
        <f>IF(E130="Yes!",1,IF(E110="Yes",0.5,0))</f>
        <v>#VALUE!</v>
      </c>
      <c r="K101" s="185"/>
      <c r="L101" s="104"/>
      <c r="M101" s="104"/>
      <c r="N101" s="104"/>
      <c r="P101" s="10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</row>
    <row r="102" spans="2:51" ht="12.75" customHeight="1">
      <c r="B102" s="120"/>
      <c r="C102" s="22" t="s">
        <v>66</v>
      </c>
      <c r="E102" s="252" t="e">
        <f>IF(Sheet1!S77=0,blank,Sheet1!S77)</f>
        <v>#NAME?</v>
      </c>
      <c r="F102" s="252"/>
      <c r="G102" s="115" t="s">
        <v>218</v>
      </c>
      <c r="H102" s="104"/>
      <c r="I102" s="160" t="s">
        <v>210</v>
      </c>
      <c r="J102" s="185" t="e">
        <f>IF(E131="Yes!",1,IF(E118="Yes",0.5,0))</f>
        <v>#VALUE!</v>
      </c>
      <c r="K102" s="185"/>
      <c r="L102" s="104"/>
      <c r="M102" s="104"/>
      <c r="N102" s="104"/>
      <c r="P102" s="10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</row>
    <row r="103" spans="2:51" ht="12.75" customHeight="1">
      <c r="B103" s="120"/>
      <c r="E103" s="150"/>
      <c r="F103" s="150"/>
      <c r="G103" s="121" t="s">
        <v>220</v>
      </c>
      <c r="H103" s="104"/>
      <c r="I103" s="104"/>
      <c r="J103" s="160"/>
      <c r="K103" s="160"/>
      <c r="L103" s="104"/>
      <c r="M103" s="104"/>
      <c r="N103" s="104"/>
      <c r="P103" s="10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</row>
    <row r="104" spans="2:51" ht="12.75" customHeight="1">
      <c r="B104" s="120"/>
      <c r="C104" s="108" t="s">
        <v>308</v>
      </c>
      <c r="D104" s="108"/>
      <c r="E104" s="192"/>
      <c r="F104" s="192"/>
      <c r="G104" s="128" t="s">
        <v>189</v>
      </c>
      <c r="H104" s="104"/>
      <c r="I104" s="104"/>
      <c r="J104" s="160"/>
      <c r="K104" s="160"/>
      <c r="L104" s="104"/>
      <c r="M104" s="104"/>
      <c r="N104" s="104"/>
      <c r="P104" s="10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</row>
    <row r="105" spans="2:51" ht="12.75" customHeight="1">
      <c r="B105" s="120"/>
      <c r="C105" s="22" t="s">
        <v>265</v>
      </c>
      <c r="E105" s="250" t="e">
        <f>IF(ISBLANK(E102), "", (E102*(1-VLOOKUP(E104,D177:E200,2,FALSE))))</f>
        <v>#NAME?</v>
      </c>
      <c r="F105" s="250"/>
      <c r="G105" s="128"/>
      <c r="H105" s="104"/>
      <c r="I105" s="104"/>
      <c r="J105" s="160"/>
      <c r="K105" s="160"/>
      <c r="L105" s="104"/>
      <c r="M105" s="104"/>
      <c r="N105" s="104"/>
      <c r="P105" s="10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</row>
    <row r="106" spans="2:51" ht="13.2">
      <c r="B106" s="120" t="s">
        <v>75</v>
      </c>
      <c r="G106" s="115"/>
      <c r="H106" s="104"/>
      <c r="I106" s="104"/>
      <c r="J106" s="186"/>
      <c r="K106" s="186"/>
      <c r="L106" s="104"/>
      <c r="M106" s="104"/>
      <c r="N106" s="104"/>
      <c r="P106" s="10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</row>
    <row r="107" spans="2:51" ht="13.2">
      <c r="B107" s="114"/>
      <c r="C107" s="108" t="s">
        <v>309</v>
      </c>
      <c r="D107" s="108"/>
      <c r="E107" s="192"/>
      <c r="F107" s="192"/>
      <c r="G107" s="128" t="s">
        <v>190</v>
      </c>
      <c r="H107" s="104"/>
      <c r="I107" s="104"/>
      <c r="J107" s="104"/>
      <c r="K107" s="104"/>
      <c r="L107" s="104"/>
      <c r="M107" s="104"/>
      <c r="N107" s="104"/>
      <c r="P107" s="10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</row>
    <row r="108" spans="2:51" ht="26.25" customHeight="1">
      <c r="B108" s="114"/>
      <c r="C108" s="240" t="s">
        <v>76</v>
      </c>
      <c r="D108" s="240"/>
      <c r="E108" s="234"/>
      <c r="F108" s="234"/>
      <c r="G108" s="115"/>
      <c r="H108" s="104"/>
      <c r="I108" s="104"/>
      <c r="J108" s="104"/>
      <c r="K108" s="104"/>
      <c r="L108" s="104"/>
      <c r="M108" s="104"/>
      <c r="N108" s="104"/>
      <c r="P108" s="10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</row>
    <row r="109" spans="2:51" ht="13.2">
      <c r="B109" s="120" t="s">
        <v>50</v>
      </c>
      <c r="G109" s="115"/>
      <c r="H109" s="104"/>
      <c r="I109" s="104"/>
      <c r="J109" s="104"/>
      <c r="K109" s="104"/>
      <c r="L109" s="104"/>
      <c r="M109" s="104"/>
      <c r="N109" s="104"/>
      <c r="P109" s="10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</row>
    <row r="110" spans="2:51" ht="13.2">
      <c r="B110" s="120"/>
      <c r="C110" s="108" t="s">
        <v>310</v>
      </c>
      <c r="D110" s="108"/>
      <c r="E110" s="192"/>
      <c r="F110" s="192"/>
      <c r="G110" s="115"/>
      <c r="H110" s="104"/>
      <c r="I110" s="104"/>
      <c r="J110" s="104"/>
      <c r="K110" s="104"/>
      <c r="L110" s="104"/>
      <c r="M110" s="104"/>
      <c r="N110" s="104"/>
      <c r="P110" s="10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</row>
    <row r="111" spans="2:51" ht="13.2">
      <c r="B111" s="120"/>
      <c r="C111" s="22" t="s">
        <v>251</v>
      </c>
      <c r="E111" s="192"/>
      <c r="F111" s="192"/>
      <c r="G111" s="115" t="s">
        <v>255</v>
      </c>
      <c r="H111" s="104"/>
      <c r="I111" s="104"/>
      <c r="J111" s="104"/>
      <c r="K111" s="104"/>
      <c r="L111" s="104"/>
      <c r="M111" s="104"/>
      <c r="N111" s="104"/>
      <c r="P111" s="10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</row>
    <row r="112" spans="2:51" ht="13.2">
      <c r="B112" s="120"/>
      <c r="C112" s="22" t="s">
        <v>253</v>
      </c>
      <c r="E112" s="192"/>
      <c r="F112" s="192"/>
      <c r="G112" s="115" t="s">
        <v>256</v>
      </c>
      <c r="H112" s="104"/>
      <c r="I112" s="104"/>
      <c r="J112" s="104"/>
      <c r="K112" s="104"/>
      <c r="L112" s="104"/>
      <c r="M112" s="104"/>
      <c r="N112" s="104"/>
      <c r="P112" s="10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</row>
    <row r="113" spans="2:51" ht="13.2">
      <c r="B113" s="120"/>
      <c r="C113" s="22" t="s">
        <v>252</v>
      </c>
      <c r="E113" s="192"/>
      <c r="F113" s="192"/>
      <c r="G113" s="115" t="s">
        <v>281</v>
      </c>
      <c r="H113" s="104"/>
      <c r="I113" s="104"/>
      <c r="J113" s="104"/>
      <c r="K113" s="104"/>
      <c r="L113" s="104"/>
      <c r="M113" s="104"/>
      <c r="N113" s="104"/>
      <c r="P113" s="10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</row>
    <row r="114" spans="2:51" ht="13.2">
      <c r="B114" s="114"/>
      <c r="C114" s="22" t="s">
        <v>254</v>
      </c>
      <c r="E114" s="249" t="str">
        <f>IF(E111&gt;1,(E111+E112)-E113,"")</f>
        <v/>
      </c>
      <c r="F114" s="249"/>
      <c r="G114" s="115" t="s">
        <v>218</v>
      </c>
      <c r="H114" s="104"/>
      <c r="I114" s="104"/>
      <c r="J114" s="104"/>
      <c r="K114" s="104"/>
      <c r="L114" s="104"/>
      <c r="M114" s="104"/>
      <c r="N114" s="104"/>
      <c r="P114" s="10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</row>
    <row r="115" spans="2:51" ht="13.2">
      <c r="B115" s="114"/>
      <c r="C115" s="22" t="s">
        <v>67</v>
      </c>
      <c r="E115" s="243" t="e">
        <f>IF(ISBLANK(E114),blank,1-(E114/E102))</f>
        <v>#VALUE!</v>
      </c>
      <c r="F115" s="243"/>
      <c r="G115" s="115"/>
      <c r="H115" s="104"/>
      <c r="I115" s="187"/>
      <c r="J115" s="104"/>
      <c r="K115" s="104"/>
      <c r="L115" s="104"/>
      <c r="M115" s="104"/>
      <c r="N115" s="104"/>
      <c r="P115" s="10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</row>
    <row r="116" spans="2:51" ht="13.2">
      <c r="B116" s="120"/>
      <c r="C116" s="22" t="s">
        <v>70</v>
      </c>
      <c r="E116" s="192"/>
      <c r="F116" s="192"/>
      <c r="G116" s="115"/>
      <c r="H116" s="104"/>
      <c r="I116" s="104"/>
      <c r="J116" s="104"/>
      <c r="K116" s="104"/>
      <c r="L116" s="104"/>
      <c r="M116" s="104"/>
      <c r="N116" s="104"/>
      <c r="P116" s="10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</row>
    <row r="117" spans="2:51" ht="13.2">
      <c r="B117" s="120" t="s">
        <v>49</v>
      </c>
      <c r="G117" s="115"/>
      <c r="H117" s="104"/>
      <c r="I117" s="104"/>
      <c r="J117" s="104"/>
      <c r="K117" s="104"/>
      <c r="L117" s="104"/>
      <c r="M117" s="104"/>
      <c r="N117" s="104"/>
      <c r="P117" s="10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</row>
    <row r="118" spans="2:51" ht="13.2">
      <c r="B118" s="120"/>
      <c r="C118" s="108" t="s">
        <v>311</v>
      </c>
      <c r="D118" s="108"/>
      <c r="E118" s="192"/>
      <c r="F118" s="192"/>
      <c r="G118" s="115"/>
      <c r="H118" s="104"/>
      <c r="I118" s="104"/>
      <c r="J118" s="104"/>
      <c r="K118" s="104"/>
      <c r="L118" s="104"/>
      <c r="M118" s="104"/>
      <c r="N118" s="104"/>
      <c r="P118" s="10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</row>
    <row r="119" spans="2:51" ht="13.2">
      <c r="B119" s="120"/>
      <c r="C119" s="22" t="s">
        <v>257</v>
      </c>
      <c r="E119" s="192"/>
      <c r="F119" s="192"/>
      <c r="G119" s="115" t="s">
        <v>272</v>
      </c>
      <c r="H119" s="104"/>
      <c r="I119" s="104"/>
      <c r="J119" s="104"/>
      <c r="K119" s="104"/>
      <c r="L119" s="104"/>
      <c r="M119" s="104"/>
      <c r="N119" s="104"/>
      <c r="P119" s="10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</row>
    <row r="120" spans="2:51" ht="13.2">
      <c r="B120" s="120"/>
      <c r="C120" s="22" t="s">
        <v>258</v>
      </c>
      <c r="E120" s="192"/>
      <c r="F120" s="192"/>
      <c r="G120" s="115" t="s">
        <v>272</v>
      </c>
      <c r="H120" s="104"/>
      <c r="I120" s="104"/>
      <c r="J120" s="104"/>
      <c r="K120" s="104"/>
      <c r="L120" s="104"/>
      <c r="M120" s="104"/>
      <c r="N120" s="104"/>
      <c r="P120" s="10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</row>
    <row r="121" spans="2:51" ht="13.2">
      <c r="B121" s="120"/>
      <c r="C121" s="22" t="s">
        <v>259</v>
      </c>
      <c r="E121" s="192"/>
      <c r="F121" s="192"/>
      <c r="G121" s="115" t="s">
        <v>281</v>
      </c>
      <c r="H121" s="104"/>
      <c r="I121" s="104"/>
      <c r="J121" s="104"/>
      <c r="K121" s="104"/>
      <c r="L121" s="104"/>
      <c r="M121" s="104"/>
      <c r="N121" s="104"/>
      <c r="P121" s="10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</row>
    <row r="122" spans="2:51" ht="12.75" customHeight="1">
      <c r="B122" s="114"/>
      <c r="C122" s="22" t="s">
        <v>260</v>
      </c>
      <c r="E122" s="249" t="str">
        <f>IF(E119&gt;1,(E119+E120)-E121,"")</f>
        <v/>
      </c>
      <c r="F122" s="249"/>
      <c r="G122" s="115" t="s">
        <v>218</v>
      </c>
      <c r="H122" s="104"/>
      <c r="I122" s="187"/>
      <c r="J122" s="104"/>
      <c r="K122" s="104"/>
      <c r="L122" s="104"/>
      <c r="M122" s="104"/>
      <c r="N122" s="104"/>
      <c r="P122" s="10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</row>
    <row r="123" spans="2:51" ht="13.2">
      <c r="B123" s="114"/>
      <c r="C123" s="22" t="s">
        <v>73</v>
      </c>
      <c r="E123" s="243" t="e">
        <f>IF(ISBLANK(E122),blank,1-(E122/E102))</f>
        <v>#VALUE!</v>
      </c>
      <c r="F123" s="243"/>
      <c r="G123" s="115"/>
      <c r="H123" s="104"/>
      <c r="I123" s="187"/>
      <c r="J123" s="104"/>
      <c r="K123" s="104"/>
      <c r="L123" s="104"/>
      <c r="M123" s="104"/>
      <c r="N123" s="104"/>
      <c r="P123" s="10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</row>
    <row r="124" spans="2:51" ht="13.2">
      <c r="B124" s="114"/>
      <c r="C124" s="22" t="s">
        <v>219</v>
      </c>
      <c r="E124" s="248" t="str">
        <f>IF(E119&gt;1,(E121/(E120+E119)),"")</f>
        <v/>
      </c>
      <c r="F124" s="248"/>
      <c r="G124" s="128"/>
      <c r="H124" s="104"/>
      <c r="I124" s="104"/>
      <c r="J124" s="104"/>
      <c r="K124" s="104"/>
      <c r="L124" s="104"/>
      <c r="M124" s="104"/>
      <c r="N124" s="104"/>
      <c r="P124" s="10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</row>
    <row r="125" spans="2:51" ht="13.2">
      <c r="B125" s="114"/>
      <c r="C125" s="108" t="s">
        <v>329</v>
      </c>
      <c r="D125" s="108"/>
      <c r="E125" s="192"/>
      <c r="F125" s="192"/>
      <c r="G125" s="128"/>
      <c r="H125" s="104"/>
      <c r="I125" s="104"/>
      <c r="J125" s="104"/>
      <c r="K125" s="104"/>
      <c r="L125" s="104"/>
      <c r="M125" s="104"/>
      <c r="N125" s="104"/>
      <c r="P125" s="10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</row>
    <row r="126" spans="2:51" ht="13.2">
      <c r="B126" s="114"/>
      <c r="C126" s="108" t="s">
        <v>330</v>
      </c>
      <c r="D126" s="108"/>
      <c r="E126" s="192"/>
      <c r="F126" s="192"/>
      <c r="G126" s="128"/>
      <c r="H126" s="104"/>
      <c r="I126" s="104"/>
      <c r="J126" s="104"/>
      <c r="K126" s="104"/>
      <c r="L126" s="104"/>
      <c r="M126" s="104"/>
      <c r="N126" s="104"/>
      <c r="P126" s="10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</row>
    <row r="127" spans="2:51" ht="13.2">
      <c r="B127" s="120" t="s">
        <v>261</v>
      </c>
      <c r="G127" s="115"/>
      <c r="H127" s="104"/>
      <c r="I127" s="104"/>
      <c r="J127" s="104"/>
      <c r="K127" s="104"/>
      <c r="L127" s="104"/>
      <c r="M127" s="104"/>
      <c r="N127" s="104"/>
      <c r="P127" s="10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</row>
    <row r="128" spans="2:51" ht="13.2">
      <c r="B128" s="120"/>
      <c r="C128" s="22" t="s">
        <v>264</v>
      </c>
      <c r="E128" s="243" t="e">
        <f>VLOOKUP(E51,F177:G199,2,FALSE)</f>
        <v>#N/A</v>
      </c>
      <c r="F128" s="243"/>
      <c r="G128" s="115"/>
      <c r="H128" s="104"/>
      <c r="I128" s="104"/>
      <c r="J128" s="104"/>
      <c r="K128" s="104"/>
      <c r="L128" s="104"/>
      <c r="M128" s="104"/>
      <c r="N128" s="104"/>
      <c r="P128" s="10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</row>
    <row r="129" spans="2:51" ht="13.2">
      <c r="B129" s="120"/>
      <c r="C129" s="22" t="s">
        <v>282</v>
      </c>
      <c r="E129" s="246" t="str">
        <f>IFERROR(IF(E115&gt;E128,"",IF(E123&gt;E128,"","Nope :(")), "Nope :(")</f>
        <v>Nope :(</v>
      </c>
      <c r="F129" s="246"/>
      <c r="G129" s="115"/>
      <c r="H129" s="104"/>
      <c r="I129" s="104"/>
      <c r="J129" s="104"/>
      <c r="K129" s="104"/>
      <c r="L129" s="104"/>
      <c r="M129" s="104"/>
      <c r="N129" s="104"/>
      <c r="P129" s="10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</row>
    <row r="130" spans="2:51" ht="12.75" customHeight="1">
      <c r="B130" s="114"/>
      <c r="C130" s="22" t="s">
        <v>262</v>
      </c>
      <c r="E130" s="246" t="e">
        <f>IF(E115&gt;E128, "Yes!", "Nope :(")</f>
        <v>#VALUE!</v>
      </c>
      <c r="F130" s="246"/>
      <c r="G130" s="115"/>
      <c r="H130" s="104"/>
      <c r="I130" s="104"/>
      <c r="J130" s="104"/>
      <c r="K130" s="104"/>
      <c r="L130" s="104"/>
      <c r="M130" s="104"/>
      <c r="N130" s="104"/>
      <c r="P130" s="10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</row>
    <row r="131" spans="2:51" ht="13.2">
      <c r="B131" s="114"/>
      <c r="C131" s="22" t="s">
        <v>263</v>
      </c>
      <c r="E131" s="246" t="e">
        <f>IF(E123&gt;E128,"Yes!","Nope :(")</f>
        <v>#VALUE!</v>
      </c>
      <c r="F131" s="246"/>
      <c r="G131" s="115"/>
      <c r="H131" s="104"/>
      <c r="I131" s="187"/>
      <c r="J131" s="104"/>
      <c r="K131" s="104"/>
      <c r="L131" s="104"/>
      <c r="M131" s="104"/>
      <c r="N131" s="104"/>
      <c r="P131" s="10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</row>
    <row r="132" spans="2:51" ht="13.2">
      <c r="B132" s="120" t="s">
        <v>269</v>
      </c>
      <c r="G132" s="115"/>
      <c r="H132" s="104"/>
      <c r="I132" s="104"/>
      <c r="J132" s="104"/>
      <c r="K132" s="104"/>
      <c r="L132" s="104"/>
      <c r="M132" s="104"/>
      <c r="N132" s="104"/>
      <c r="P132" s="10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</row>
    <row r="133" spans="2:51" ht="13.2">
      <c r="B133" s="120"/>
      <c r="C133" s="22" t="s">
        <v>266</v>
      </c>
      <c r="E133" s="247" t="e">
        <f>IF(E118="Yes",E122,IF(E110="Yes",E114,E105))</f>
        <v>#NAME?</v>
      </c>
      <c r="F133" s="247"/>
      <c r="G133" s="115" t="str">
        <f>IF(E118="Yes","Measured EUI (kBtu/sf/yr)",IF(E110="Yes","Modeled EUI (kBtu/sf/yr )","EUI Esitmated from Code"))</f>
        <v>EUI Esitmated from Code</v>
      </c>
      <c r="H133" s="104"/>
      <c r="I133" s="104"/>
      <c r="J133" s="104"/>
      <c r="K133" s="104"/>
      <c r="L133" s="104"/>
      <c r="M133" s="104"/>
      <c r="N133" s="104"/>
      <c r="P133" s="10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</row>
    <row r="134" spans="2:51" ht="13.2">
      <c r="B134" s="120"/>
      <c r="C134" s="22" t="s">
        <v>267</v>
      </c>
      <c r="E134" s="242" t="e">
        <f>(E102*E47*0.29)/2204.62</f>
        <v>#NAME?</v>
      </c>
      <c r="F134" s="242"/>
      <c r="G134" s="115" t="s">
        <v>271</v>
      </c>
      <c r="H134" s="104"/>
      <c r="I134" s="104"/>
      <c r="J134" s="104"/>
      <c r="K134" s="104"/>
      <c r="L134" s="104"/>
      <c r="M134" s="104"/>
      <c r="N134" s="104"/>
      <c r="P134" s="10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</row>
    <row r="135" spans="2:51" ht="13.2">
      <c r="B135" s="120"/>
      <c r="C135" s="22" t="s">
        <v>268</v>
      </c>
      <c r="E135" s="242" t="e">
        <f>(E133*E47*0.29)/2204.62</f>
        <v>#NAME?</v>
      </c>
      <c r="F135" s="242"/>
      <c r="G135" s="115" t="s">
        <v>271</v>
      </c>
      <c r="H135" s="104"/>
      <c r="I135" s="104"/>
      <c r="J135" s="104"/>
      <c r="K135" s="104"/>
      <c r="L135" s="104"/>
      <c r="M135" s="104"/>
      <c r="N135" s="104"/>
      <c r="P135" s="10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</row>
    <row r="136" spans="2:51" ht="13.2">
      <c r="B136" s="120"/>
      <c r="C136" s="22" t="s">
        <v>270</v>
      </c>
      <c r="E136" s="243" t="e">
        <f>1-(E135/E134)</f>
        <v>#NAME?</v>
      </c>
      <c r="F136" s="243"/>
      <c r="G136" s="115"/>
      <c r="H136" s="104"/>
      <c r="I136" s="104"/>
      <c r="J136" s="104"/>
      <c r="K136" s="104"/>
      <c r="L136" s="104"/>
      <c r="M136" s="104"/>
      <c r="N136" s="104"/>
      <c r="P136" s="10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</row>
    <row r="137" spans="2:51" ht="6" customHeight="1">
      <c r="B137" s="114"/>
      <c r="E137" s="138"/>
      <c r="F137" s="138"/>
      <c r="G137" s="183"/>
      <c r="H137" s="104"/>
      <c r="I137" s="104"/>
      <c r="J137" s="104"/>
      <c r="K137" s="104"/>
      <c r="L137" s="104"/>
      <c r="M137" s="104"/>
      <c r="N137" s="104"/>
      <c r="P137" s="10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</row>
    <row r="138" spans="2:51" ht="65.099999999999994" customHeight="1">
      <c r="B138" s="107"/>
      <c r="C138" s="106"/>
      <c r="D138" s="106"/>
      <c r="E138" s="190" t="s">
        <v>291</v>
      </c>
      <c r="F138" s="190"/>
      <c r="G138" s="191"/>
      <c r="H138" s="104"/>
      <c r="I138" s="160" t="s">
        <v>192</v>
      </c>
      <c r="J138" s="160">
        <f>SUM(I140:I142)/7.5</f>
        <v>0</v>
      </c>
      <c r="K138" s="160"/>
      <c r="L138" s="104"/>
      <c r="M138" s="104"/>
      <c r="N138" s="104"/>
      <c r="P138" s="10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</row>
    <row r="139" spans="2:51" ht="6" customHeight="1">
      <c r="B139" s="120"/>
      <c r="G139" s="115"/>
      <c r="H139" s="104"/>
      <c r="I139" s="104"/>
      <c r="J139" s="160"/>
      <c r="K139" s="160"/>
      <c r="L139" s="104"/>
      <c r="M139" s="104"/>
      <c r="N139" s="104"/>
      <c r="P139" s="10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</row>
    <row r="140" spans="2:51" ht="13.2">
      <c r="B140" s="114"/>
      <c r="C140" s="22" t="s">
        <v>69</v>
      </c>
      <c r="E140" s="192"/>
      <c r="F140" s="192"/>
      <c r="G140" s="115"/>
      <c r="H140" s="104"/>
      <c r="I140" s="104">
        <f>IF(E140="yes",2.5,0)</f>
        <v>0</v>
      </c>
      <c r="J140" s="104"/>
      <c r="K140" s="104"/>
      <c r="L140" s="104"/>
      <c r="M140" s="104"/>
      <c r="N140" s="104"/>
      <c r="P140" s="10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</row>
    <row r="141" spans="2:51" ht="13.2">
      <c r="B141" s="114"/>
      <c r="C141" s="22" t="s">
        <v>203</v>
      </c>
      <c r="E141" s="192"/>
      <c r="F141" s="192"/>
      <c r="G141" s="115"/>
      <c r="H141" s="104"/>
      <c r="I141" s="104">
        <f>IF(E141="yes",2.5,0)</f>
        <v>0</v>
      </c>
      <c r="J141" s="104"/>
      <c r="K141" s="104"/>
      <c r="L141" s="104"/>
      <c r="M141" s="104"/>
      <c r="N141" s="104"/>
      <c r="P141" s="10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</row>
    <row r="142" spans="2:51" ht="9" customHeight="1">
      <c r="B142" s="114"/>
      <c r="E142" s="140"/>
      <c r="F142" s="140"/>
      <c r="G142" s="183"/>
      <c r="H142" s="104"/>
      <c r="I142" s="104">
        <f>IF(E152="yes",2.5,0)</f>
        <v>0</v>
      </c>
      <c r="J142" s="104"/>
      <c r="K142" s="104"/>
      <c r="L142" s="104"/>
      <c r="M142" s="104"/>
      <c r="N142" s="104"/>
      <c r="P142" s="10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</row>
    <row r="143" spans="2:51" ht="65.099999999999994" customHeight="1">
      <c r="B143" s="107"/>
      <c r="C143" s="106"/>
      <c r="D143" s="106"/>
      <c r="E143" s="190" t="s">
        <v>292</v>
      </c>
      <c r="F143" s="190"/>
      <c r="G143" s="191"/>
      <c r="H143" s="104"/>
      <c r="I143" s="160" t="s">
        <v>193</v>
      </c>
      <c r="J143" s="185">
        <f>SUM(I146,I148:I153)/10</f>
        <v>0</v>
      </c>
      <c r="K143" s="185"/>
      <c r="L143" s="104"/>
      <c r="M143" s="104"/>
      <c r="N143" s="104"/>
      <c r="P143" s="10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</row>
    <row r="144" spans="2:51" ht="6" customHeight="1">
      <c r="B144" s="120"/>
      <c r="G144" s="115"/>
      <c r="H144" s="104"/>
      <c r="I144" s="104"/>
      <c r="J144" s="160"/>
      <c r="K144" s="160"/>
      <c r="L144" s="104"/>
      <c r="M144" s="104"/>
      <c r="N144" s="104"/>
      <c r="P144" s="10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</row>
    <row r="145" spans="2:51" ht="13.2">
      <c r="B145" s="114"/>
      <c r="C145" s="22" t="s">
        <v>43</v>
      </c>
      <c r="E145" s="192"/>
      <c r="F145" s="192"/>
      <c r="G145" s="128" t="s">
        <v>227</v>
      </c>
      <c r="H145" s="104"/>
      <c r="I145" s="104"/>
      <c r="J145" s="104"/>
      <c r="K145" s="104"/>
      <c r="L145" s="104"/>
      <c r="M145" s="104"/>
      <c r="N145" s="104"/>
      <c r="P145" s="10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</row>
    <row r="146" spans="2:51" ht="13.8">
      <c r="B146" s="114"/>
      <c r="C146" s="22" t="s">
        <v>212</v>
      </c>
      <c r="E146" s="244"/>
      <c r="F146" s="244"/>
      <c r="G146" s="122" t="s">
        <v>68</v>
      </c>
      <c r="H146" s="104"/>
      <c r="I146" s="104">
        <f>IF(ISBLANK(E146),0,1)</f>
        <v>0</v>
      </c>
      <c r="J146" s="104"/>
      <c r="K146" s="104"/>
      <c r="L146" s="104"/>
      <c r="M146" s="104"/>
      <c r="N146" s="104"/>
      <c r="P146" s="10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</row>
    <row r="147" spans="2:51" ht="13.8">
      <c r="B147" s="114"/>
      <c r="C147" s="22" t="s">
        <v>213</v>
      </c>
      <c r="E147" s="245" t="e">
        <f>(E146*2204.62)/E47</f>
        <v>#DIV/0!</v>
      </c>
      <c r="F147" s="245"/>
      <c r="G147" s="139" t="s">
        <v>211</v>
      </c>
      <c r="H147" s="104"/>
      <c r="I147" s="104"/>
      <c r="J147" s="104"/>
      <c r="K147" s="104"/>
      <c r="L147" s="104"/>
      <c r="M147" s="104"/>
      <c r="N147" s="104"/>
      <c r="P147" s="10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</row>
    <row r="148" spans="2:51" ht="13.2">
      <c r="B148" s="114"/>
      <c r="C148" s="22" t="s">
        <v>214</v>
      </c>
      <c r="E148" s="237">
        <f>Sheet1!U77</f>
        <v>0</v>
      </c>
      <c r="F148" s="238"/>
      <c r="G148" s="135"/>
      <c r="H148" s="104"/>
      <c r="I148" s="104"/>
      <c r="J148" s="104"/>
      <c r="K148" s="104"/>
      <c r="L148" s="104"/>
      <c r="M148" s="104"/>
      <c r="N148" s="104"/>
      <c r="P148" s="10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</row>
    <row r="149" spans="2:51" ht="12.75" customHeight="1">
      <c r="B149" s="114"/>
      <c r="C149" s="22" t="s">
        <v>215</v>
      </c>
      <c r="E149" s="239" t="e">
        <f>IF(ISBLANK(E147),blank,1-(E147/E148))</f>
        <v>#DIV/0!</v>
      </c>
      <c r="F149" s="239"/>
      <c r="G149" s="135"/>
      <c r="H149" s="104"/>
      <c r="I149" s="188">
        <f>IF(ISBLANK(E146),0,E149/1*2)</f>
        <v>0</v>
      </c>
      <c r="J149" s="104"/>
      <c r="K149" s="104"/>
      <c r="L149" s="104"/>
      <c r="M149" s="104"/>
      <c r="N149" s="104"/>
      <c r="P149" s="10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</row>
    <row r="150" spans="2:51" ht="13.2">
      <c r="B150" s="114"/>
      <c r="C150" s="22" t="s">
        <v>57</v>
      </c>
      <c r="E150" s="192"/>
      <c r="F150" s="192"/>
      <c r="G150" s="115"/>
      <c r="H150" s="104"/>
      <c r="I150" s="104">
        <f>IF(E150="yes",2,0)</f>
        <v>0</v>
      </c>
      <c r="J150" s="104"/>
      <c r="K150" s="104"/>
      <c r="L150" s="104"/>
      <c r="M150" s="104"/>
      <c r="N150" s="104"/>
      <c r="P150" s="10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</row>
    <row r="151" spans="2:51" ht="13.2">
      <c r="B151" s="114"/>
      <c r="C151" s="22" t="s">
        <v>202</v>
      </c>
      <c r="E151" s="192"/>
      <c r="F151" s="192"/>
      <c r="G151" s="115"/>
      <c r="H151" s="104"/>
      <c r="I151" s="104">
        <f>IF(E151="yes",1,0)</f>
        <v>0</v>
      </c>
      <c r="J151" s="104"/>
      <c r="K151" s="104"/>
      <c r="L151" s="104"/>
      <c r="M151" s="104"/>
      <c r="N151" s="104"/>
      <c r="P151" s="10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</row>
    <row r="152" spans="2:51" ht="12.75" customHeight="1">
      <c r="B152" s="114"/>
      <c r="C152" s="203" t="s">
        <v>223</v>
      </c>
      <c r="D152" s="203"/>
      <c r="E152" s="192"/>
      <c r="F152" s="192"/>
      <c r="G152" s="127"/>
      <c r="H152" s="104"/>
      <c r="I152" s="104">
        <f>IF(E152="yes",2,0)</f>
        <v>0</v>
      </c>
      <c r="J152" s="104"/>
      <c r="K152" s="104"/>
      <c r="L152" s="104"/>
      <c r="M152" s="104"/>
      <c r="N152" s="104"/>
      <c r="P152" s="10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</row>
    <row r="153" spans="2:51" ht="12.75" customHeight="1">
      <c r="B153" s="114"/>
      <c r="C153" s="203" t="s">
        <v>224</v>
      </c>
      <c r="D153" s="203"/>
      <c r="E153" s="192"/>
      <c r="F153" s="192"/>
      <c r="G153" s="127"/>
      <c r="H153" s="104"/>
      <c r="I153" s="104">
        <f>IF(E153="yes",2,0)</f>
        <v>0</v>
      </c>
      <c r="J153" s="104"/>
      <c r="K153" s="104"/>
      <c r="L153" s="104"/>
      <c r="M153" s="104"/>
      <c r="N153" s="104"/>
      <c r="P153" s="10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</row>
    <row r="154" spans="2:51" ht="38.25" customHeight="1">
      <c r="B154" s="114"/>
      <c r="C154" s="22" t="s">
        <v>225</v>
      </c>
      <c r="E154" s="234"/>
      <c r="F154" s="234"/>
      <c r="G154" s="128"/>
      <c r="H154" s="104"/>
      <c r="I154" s="104"/>
      <c r="J154" s="104"/>
      <c r="K154" s="104"/>
      <c r="L154" s="104"/>
      <c r="M154" s="104"/>
      <c r="N154" s="104"/>
      <c r="P154" s="10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</row>
    <row r="155" spans="2:51" ht="6" customHeight="1">
      <c r="B155" s="114"/>
      <c r="C155" s="23"/>
      <c r="D155" s="23"/>
      <c r="G155" s="127"/>
      <c r="H155" s="104"/>
      <c r="I155" s="104"/>
      <c r="J155" s="104"/>
      <c r="K155" s="104"/>
      <c r="L155" s="104"/>
      <c r="M155" s="104"/>
      <c r="N155" s="104"/>
      <c r="P155" s="10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</row>
    <row r="156" spans="2:51" ht="65.099999999999994" customHeight="1">
      <c r="B156" s="107"/>
      <c r="C156" s="106"/>
      <c r="D156" s="106"/>
      <c r="E156" s="190" t="s">
        <v>293</v>
      </c>
      <c r="F156" s="190"/>
      <c r="G156" s="191"/>
      <c r="H156" s="104"/>
      <c r="I156" s="104" t="s">
        <v>204</v>
      </c>
      <c r="J156" s="185">
        <f>SUM(I158:I165)/7.5</f>
        <v>0</v>
      </c>
      <c r="K156" s="160"/>
      <c r="L156" s="104"/>
      <c r="M156" s="104"/>
      <c r="N156" s="104"/>
      <c r="P156" s="10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</row>
    <row r="157" spans="2:51" ht="6" customHeight="1">
      <c r="B157" s="120"/>
      <c r="E157" s="140"/>
      <c r="F157" s="140"/>
      <c r="G157" s="115"/>
      <c r="H157" s="104"/>
      <c r="I157" s="104"/>
      <c r="J157" s="160"/>
      <c r="K157" s="160"/>
      <c r="L157" s="104"/>
      <c r="M157" s="104"/>
      <c r="N157" s="104"/>
      <c r="P157" s="10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</row>
    <row r="158" spans="2:51" ht="12.75" customHeight="1">
      <c r="B158" s="114"/>
      <c r="C158" s="22" t="s">
        <v>205</v>
      </c>
      <c r="E158" s="192"/>
      <c r="F158" s="192"/>
      <c r="G158" s="128" t="s">
        <v>207</v>
      </c>
      <c r="H158" s="104"/>
      <c r="I158" s="104">
        <f>IF(E158&gt;=100,2.5,0)</f>
        <v>0</v>
      </c>
      <c r="J158" s="104"/>
      <c r="K158" s="104"/>
      <c r="L158" s="104"/>
      <c r="M158" s="104"/>
      <c r="N158" s="104"/>
      <c r="P158" s="10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</row>
    <row r="159" spans="2:51" ht="13.2">
      <c r="B159" s="114"/>
      <c r="C159" s="22" t="s">
        <v>206</v>
      </c>
      <c r="E159" s="192"/>
      <c r="F159" s="192"/>
      <c r="G159" s="115"/>
      <c r="H159" s="104"/>
      <c r="I159" s="104">
        <f>IF(E159="YES",2.5,0)</f>
        <v>0</v>
      </c>
      <c r="J159" s="104"/>
      <c r="K159" s="104"/>
      <c r="L159" s="104"/>
      <c r="M159" s="104"/>
      <c r="N159" s="104"/>
      <c r="P159" s="10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</row>
    <row r="160" spans="2:51" ht="27" customHeight="1">
      <c r="B160" s="114"/>
      <c r="C160" s="203" t="s">
        <v>295</v>
      </c>
      <c r="D160" s="203"/>
      <c r="E160" s="192"/>
      <c r="F160" s="192"/>
      <c r="G160" s="128" t="s">
        <v>296</v>
      </c>
      <c r="H160" s="104"/>
      <c r="I160" s="104"/>
      <c r="J160" s="104"/>
      <c r="K160" s="104"/>
      <c r="L160" s="104"/>
      <c r="M160" s="104"/>
      <c r="N160" s="104"/>
      <c r="P160" s="10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</row>
    <row r="161" spans="1:51" ht="13.2">
      <c r="B161" s="114"/>
      <c r="C161" s="22" t="s">
        <v>332</v>
      </c>
      <c r="E161" s="192"/>
      <c r="F161" s="192"/>
      <c r="G161" s="128" t="s">
        <v>297</v>
      </c>
      <c r="H161" s="104"/>
      <c r="I161" s="104"/>
      <c r="J161" s="104"/>
      <c r="K161" s="104"/>
      <c r="L161" s="104"/>
      <c r="M161" s="104"/>
      <c r="N161" s="104"/>
      <c r="P161" s="10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</row>
    <row r="162" spans="1:51" ht="6" customHeight="1">
      <c r="B162" s="114"/>
      <c r="C162" s="141"/>
      <c r="D162" s="141"/>
      <c r="E162" s="151"/>
      <c r="F162" s="151"/>
      <c r="G162" s="128"/>
      <c r="H162" s="104"/>
      <c r="I162" s="104"/>
      <c r="J162" s="104"/>
      <c r="K162" s="104"/>
      <c r="L162" s="104"/>
      <c r="M162" s="104"/>
      <c r="N162" s="104"/>
      <c r="P162" s="10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</row>
    <row r="163" spans="1:51" ht="65.099999999999994" customHeight="1">
      <c r="B163" s="105"/>
      <c r="C163" s="106"/>
      <c r="D163" s="106"/>
      <c r="E163" s="190" t="s">
        <v>294</v>
      </c>
      <c r="F163" s="190"/>
      <c r="G163" s="191"/>
      <c r="H163" s="104"/>
      <c r="I163" s="104"/>
      <c r="J163" s="104"/>
      <c r="K163" s="104"/>
      <c r="L163" s="104"/>
      <c r="M163" s="104"/>
      <c r="N163" s="104"/>
      <c r="P163" s="10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</row>
    <row r="164" spans="1:51" ht="6" customHeight="1">
      <c r="B164" s="114"/>
      <c r="E164" s="142"/>
      <c r="F164" s="142"/>
      <c r="G164" s="115"/>
      <c r="H164" s="104"/>
      <c r="I164" s="104"/>
      <c r="J164" s="104"/>
      <c r="K164" s="104"/>
      <c r="L164" s="104"/>
      <c r="M164" s="104"/>
      <c r="N164" s="104"/>
      <c r="P164" s="10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</row>
    <row r="165" spans="1:51" ht="12.75" customHeight="1">
      <c r="B165" s="114"/>
      <c r="C165" s="203" t="s">
        <v>226</v>
      </c>
      <c r="D165" s="203"/>
      <c r="E165" s="192"/>
      <c r="F165" s="192"/>
      <c r="G165" s="127"/>
      <c r="H165" s="104"/>
      <c r="I165" s="104">
        <f>IF(E165="Yes", 2.5, 0)</f>
        <v>0</v>
      </c>
      <c r="J165" s="104"/>
      <c r="K165" s="104"/>
      <c r="L165" s="104"/>
      <c r="M165" s="104"/>
      <c r="N165" s="104"/>
      <c r="P165" s="10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</row>
    <row r="166" spans="1:51" ht="6" customHeight="1" thickBot="1">
      <c r="B166" s="143"/>
      <c r="C166" s="144"/>
      <c r="D166" s="144"/>
      <c r="E166" s="235"/>
      <c r="F166" s="235"/>
      <c r="G166" s="145"/>
      <c r="H166" s="104"/>
      <c r="I166" s="104"/>
      <c r="J166" s="104"/>
      <c r="K166" s="104"/>
      <c r="L166" s="104"/>
      <c r="M166" s="104"/>
      <c r="N166" s="104"/>
      <c r="P166" s="10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</row>
    <row r="167" spans="1:51" ht="13.2">
      <c r="A167" s="102"/>
      <c r="B167" s="102"/>
      <c r="C167" s="102"/>
      <c r="D167" s="102"/>
      <c r="E167" s="102"/>
      <c r="F167" s="102"/>
      <c r="G167" s="90"/>
      <c r="H167" s="104"/>
      <c r="I167" s="104"/>
      <c r="J167" s="104"/>
      <c r="K167" s="104"/>
      <c r="L167" s="104"/>
      <c r="M167" s="104"/>
      <c r="N167" s="104"/>
      <c r="P167" s="10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</row>
    <row r="168" spans="1:51" ht="13.2">
      <c r="A168" s="102"/>
      <c r="B168" s="102"/>
      <c r="C168" s="102"/>
      <c r="D168" s="102"/>
      <c r="E168" s="102"/>
      <c r="F168" s="102"/>
      <c r="G168" s="102"/>
      <c r="H168" s="104"/>
      <c r="I168" s="104"/>
      <c r="J168" s="104"/>
      <c r="K168" s="104"/>
      <c r="L168" s="104"/>
      <c r="M168" s="104"/>
      <c r="N168" s="104"/>
      <c r="P168" s="10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</row>
    <row r="169" spans="1:51" ht="13.2">
      <c r="A169" s="102"/>
      <c r="B169" s="102"/>
      <c r="C169" s="102"/>
      <c r="D169" s="102"/>
      <c r="E169" s="102"/>
      <c r="F169" s="102"/>
      <c r="G169" s="102"/>
      <c r="H169" s="104"/>
      <c r="I169" s="104"/>
      <c r="J169" s="104"/>
      <c r="K169" s="104"/>
      <c r="L169" s="104"/>
      <c r="M169" s="104"/>
      <c r="N169" s="104"/>
      <c r="P169" s="10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</row>
    <row r="170" spans="1:51" ht="13.2">
      <c r="A170" s="102"/>
      <c r="B170" s="102"/>
      <c r="C170" s="102"/>
      <c r="D170" s="102"/>
      <c r="E170" s="102"/>
      <c r="F170" s="102"/>
      <c r="G170" s="102"/>
      <c r="H170" s="104"/>
      <c r="I170" s="104"/>
      <c r="J170" s="104"/>
      <c r="K170" s="104"/>
      <c r="L170" s="104"/>
      <c r="M170" s="104"/>
      <c r="N170" s="104"/>
      <c r="P170" s="10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</row>
    <row r="171" spans="1:51" ht="13.2">
      <c r="A171" s="102"/>
      <c r="B171" s="102"/>
      <c r="C171" s="102"/>
      <c r="D171" s="102"/>
      <c r="E171" s="102"/>
      <c r="F171" s="102"/>
      <c r="G171" s="102"/>
      <c r="H171" s="104"/>
      <c r="I171" s="104"/>
      <c r="J171" s="104"/>
      <c r="K171" s="104"/>
      <c r="L171" s="104"/>
      <c r="M171" s="104"/>
      <c r="N171" s="104"/>
      <c r="P171" s="10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</row>
    <row r="172" spans="1:51" ht="13.2">
      <c r="A172" s="102"/>
      <c r="B172" s="102"/>
      <c r="C172" s="102"/>
      <c r="D172" s="102"/>
      <c r="E172" s="102"/>
      <c r="F172" s="102"/>
      <c r="G172" s="102"/>
      <c r="H172" s="104"/>
      <c r="I172" s="104"/>
      <c r="J172" s="104"/>
      <c r="K172" s="104"/>
      <c r="L172" s="104"/>
      <c r="M172" s="104"/>
      <c r="N172" s="104"/>
      <c r="P172" s="10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</row>
    <row r="173" spans="1:51" ht="13.2">
      <c r="A173" s="102"/>
      <c r="B173" s="102"/>
      <c r="C173" s="102"/>
      <c r="D173" s="102"/>
      <c r="E173" s="102"/>
      <c r="F173" s="102"/>
      <c r="G173" s="102"/>
      <c r="H173" s="104"/>
      <c r="I173" s="104"/>
      <c r="J173" s="104"/>
      <c r="K173" s="104"/>
      <c r="L173" s="104"/>
      <c r="M173" s="104"/>
      <c r="N173" s="104"/>
      <c r="P173" s="10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</row>
    <row r="174" spans="1:51" ht="13.2">
      <c r="A174" s="102"/>
      <c r="B174" s="102"/>
      <c r="C174" s="102"/>
      <c r="D174" s="102"/>
      <c r="E174" s="102"/>
      <c r="F174" s="102"/>
      <c r="G174" s="102"/>
      <c r="H174" s="104"/>
      <c r="I174" s="104"/>
      <c r="J174" s="104"/>
      <c r="K174" s="104"/>
      <c r="L174" s="104"/>
      <c r="M174" s="104"/>
      <c r="N174" s="104"/>
      <c r="P174" s="10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</row>
    <row r="175" spans="1:51" ht="13.2">
      <c r="A175" s="102"/>
      <c r="B175" s="102"/>
      <c r="C175" s="102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P175" s="10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</row>
    <row r="176" spans="1:51" ht="13.2">
      <c r="A176" s="102"/>
      <c r="B176" s="102"/>
      <c r="C176" s="102"/>
      <c r="D176" s="161" t="s">
        <v>273</v>
      </c>
      <c r="E176" s="104"/>
      <c r="F176" s="160" t="s">
        <v>274</v>
      </c>
      <c r="G176" s="162"/>
      <c r="H176" s="104"/>
      <c r="I176" s="104"/>
      <c r="J176" s="104"/>
      <c r="K176" s="104"/>
      <c r="L176" s="104"/>
      <c r="M176" s="104"/>
      <c r="N176" s="104"/>
      <c r="P176" s="10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</row>
    <row r="177" spans="1:51" ht="13.8">
      <c r="A177" s="102"/>
      <c r="B177" s="102"/>
      <c r="C177" s="102"/>
      <c r="D177" s="163" t="s">
        <v>241</v>
      </c>
      <c r="E177" s="164">
        <v>0.2</v>
      </c>
      <c r="F177" s="104">
        <v>2006</v>
      </c>
      <c r="G177" s="165">
        <v>0.5</v>
      </c>
      <c r="H177" s="104"/>
      <c r="I177" s="104"/>
      <c r="J177" s="104"/>
      <c r="K177" s="104"/>
      <c r="L177" s="104"/>
      <c r="M177" s="104"/>
      <c r="N177" s="104"/>
      <c r="P177" s="10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</row>
    <row r="178" spans="1:51" ht="13.8">
      <c r="A178" s="102"/>
      <c r="B178" s="102"/>
      <c r="C178" s="102"/>
      <c r="D178" s="163" t="s">
        <v>250</v>
      </c>
      <c r="E178" s="164">
        <v>0.25</v>
      </c>
      <c r="F178" s="104">
        <v>2007</v>
      </c>
      <c r="G178" s="165">
        <v>0.5</v>
      </c>
      <c r="H178" s="104"/>
      <c r="I178" s="104"/>
      <c r="J178" s="104"/>
      <c r="K178" s="104"/>
      <c r="L178" s="104"/>
      <c r="M178" s="104"/>
      <c r="N178" s="104"/>
      <c r="P178" s="10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</row>
    <row r="179" spans="1:51" ht="13.8">
      <c r="A179" s="102"/>
      <c r="B179" s="102"/>
      <c r="C179" s="102"/>
      <c r="D179" s="163" t="s">
        <v>249</v>
      </c>
      <c r="E179" s="164">
        <v>0.4</v>
      </c>
      <c r="F179" s="104">
        <v>2008</v>
      </c>
      <c r="G179" s="165">
        <v>0.5</v>
      </c>
      <c r="H179" s="104"/>
      <c r="I179" s="104"/>
      <c r="J179" s="104"/>
      <c r="K179" s="104"/>
      <c r="L179" s="104"/>
      <c r="M179" s="104"/>
      <c r="N179" s="104"/>
      <c r="P179" s="10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</row>
    <row r="180" spans="1:51" ht="13.8">
      <c r="A180" s="102"/>
      <c r="B180" s="102"/>
      <c r="C180" s="102"/>
      <c r="D180" s="163" t="s">
        <v>248</v>
      </c>
      <c r="E180" s="164">
        <v>0.45</v>
      </c>
      <c r="F180" s="104">
        <v>2009</v>
      </c>
      <c r="G180" s="165">
        <v>0.5</v>
      </c>
      <c r="H180" s="104"/>
      <c r="I180" s="104"/>
      <c r="J180" s="104"/>
      <c r="K180" s="104"/>
      <c r="L180" s="104"/>
      <c r="M180" s="104"/>
      <c r="N180" s="104"/>
      <c r="P180" s="10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</row>
    <row r="181" spans="1:51" ht="13.8">
      <c r="A181" s="102"/>
      <c r="B181" s="102"/>
      <c r="C181" s="102"/>
      <c r="D181" s="163" t="s">
        <v>312</v>
      </c>
      <c r="E181" s="164">
        <f>E180*1.121</f>
        <v>0.50445000000000007</v>
      </c>
      <c r="F181" s="104">
        <v>2010</v>
      </c>
      <c r="G181" s="165">
        <v>0.6</v>
      </c>
      <c r="H181" s="104"/>
      <c r="I181" s="104"/>
      <c r="J181" s="104"/>
      <c r="K181" s="104"/>
      <c r="L181" s="104"/>
      <c r="M181" s="104"/>
      <c r="N181" s="104"/>
      <c r="P181" s="10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</row>
    <row r="182" spans="1:51" ht="13.8">
      <c r="A182" s="102"/>
      <c r="B182" s="102"/>
      <c r="C182" s="102"/>
      <c r="D182" s="166" t="s">
        <v>230</v>
      </c>
      <c r="E182" s="164">
        <v>0.2</v>
      </c>
      <c r="F182" s="104">
        <v>2011</v>
      </c>
      <c r="G182" s="165">
        <v>0.6</v>
      </c>
      <c r="H182" s="104"/>
      <c r="I182" s="104"/>
      <c r="J182" s="104"/>
      <c r="K182" s="104"/>
      <c r="L182" s="104"/>
      <c r="M182" s="104"/>
      <c r="N182" s="104"/>
      <c r="P182" s="10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</row>
    <row r="183" spans="1:51" ht="13.8">
      <c r="A183" s="102"/>
      <c r="B183" s="102"/>
      <c r="C183" s="102"/>
      <c r="D183" s="166" t="s">
        <v>231</v>
      </c>
      <c r="E183" s="164">
        <v>0.25</v>
      </c>
      <c r="F183" s="104">
        <v>2012</v>
      </c>
      <c r="G183" s="165">
        <v>0.6</v>
      </c>
      <c r="H183" s="104"/>
      <c r="I183" s="104"/>
      <c r="J183" s="104"/>
      <c r="K183" s="104"/>
      <c r="L183" s="104"/>
      <c r="M183" s="104"/>
      <c r="N183" s="104"/>
      <c r="P183" s="10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</row>
    <row r="184" spans="1:51" ht="13.8">
      <c r="A184" s="102"/>
      <c r="B184" s="102"/>
      <c r="C184" s="102"/>
      <c r="D184" s="166" t="s">
        <v>232</v>
      </c>
      <c r="E184" s="164">
        <v>0.4</v>
      </c>
      <c r="F184" s="104">
        <v>2013</v>
      </c>
      <c r="G184" s="165">
        <v>0.6</v>
      </c>
      <c r="H184" s="104"/>
      <c r="I184" s="104"/>
      <c r="J184" s="104"/>
      <c r="K184" s="104"/>
      <c r="L184" s="104"/>
      <c r="M184" s="104"/>
      <c r="N184" s="104"/>
      <c r="P184" s="10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</row>
    <row r="185" spans="1:51" ht="13.8">
      <c r="A185" s="102"/>
      <c r="B185" s="102"/>
      <c r="C185" s="102"/>
      <c r="D185" s="166" t="s">
        <v>233</v>
      </c>
      <c r="E185" s="164">
        <v>0.38</v>
      </c>
      <c r="F185" s="104">
        <v>2014</v>
      </c>
      <c r="G185" s="165">
        <v>0.6</v>
      </c>
      <c r="H185" s="104"/>
      <c r="I185" s="104"/>
      <c r="J185" s="104"/>
      <c r="K185" s="104"/>
      <c r="L185" s="104"/>
      <c r="M185" s="104"/>
      <c r="N185" s="104"/>
      <c r="P185" s="10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</row>
    <row r="186" spans="1:51" ht="13.8">
      <c r="A186" s="102"/>
      <c r="B186" s="102"/>
      <c r="C186" s="102"/>
      <c r="D186" s="166" t="s">
        <v>234</v>
      </c>
      <c r="E186" s="164">
        <v>0.41</v>
      </c>
      <c r="F186" s="104">
        <v>2015</v>
      </c>
      <c r="G186" s="165">
        <v>0.7</v>
      </c>
      <c r="H186" s="104"/>
      <c r="I186" s="104"/>
      <c r="J186" s="104"/>
      <c r="K186" s="104"/>
      <c r="L186" s="104"/>
      <c r="M186" s="104"/>
      <c r="N186" s="104"/>
      <c r="P186" s="10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</row>
    <row r="187" spans="1:51" ht="13.8">
      <c r="A187" s="102"/>
      <c r="B187" s="102"/>
      <c r="C187" s="102"/>
      <c r="D187" s="166" t="s">
        <v>235</v>
      </c>
      <c r="E187" s="164">
        <v>0.44</v>
      </c>
      <c r="F187" s="104">
        <v>2016</v>
      </c>
      <c r="G187" s="165">
        <v>0.7</v>
      </c>
      <c r="H187" s="104"/>
      <c r="I187" s="104"/>
      <c r="J187" s="104"/>
      <c r="K187" s="104"/>
      <c r="L187" s="104"/>
      <c r="M187" s="104"/>
      <c r="N187" s="104"/>
      <c r="P187" s="10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</row>
    <row r="188" spans="1:51" ht="13.8">
      <c r="A188" s="102"/>
      <c r="B188" s="157"/>
      <c r="C188" s="102"/>
      <c r="D188" s="166" t="s">
        <v>236</v>
      </c>
      <c r="E188" s="164">
        <v>0.5</v>
      </c>
      <c r="F188" s="104">
        <v>2017</v>
      </c>
      <c r="G188" s="165">
        <v>0.7</v>
      </c>
      <c r="H188" s="104"/>
      <c r="I188" s="104"/>
      <c r="J188" s="104"/>
      <c r="K188" s="104"/>
      <c r="L188" s="104"/>
      <c r="M188" s="104"/>
      <c r="N188" s="104"/>
      <c r="P188" s="10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</row>
    <row r="189" spans="1:51" ht="13.8">
      <c r="A189" s="102"/>
      <c r="B189" s="157"/>
      <c r="C189" s="102"/>
      <c r="D189" s="166" t="s">
        <v>313</v>
      </c>
      <c r="E189" s="164">
        <v>0.55000000000000004</v>
      </c>
      <c r="F189" s="104">
        <v>2018</v>
      </c>
      <c r="G189" s="165">
        <v>0.7</v>
      </c>
      <c r="H189" s="104"/>
      <c r="I189" s="104"/>
      <c r="J189" s="104"/>
      <c r="K189" s="104"/>
      <c r="L189" s="104"/>
      <c r="M189" s="104"/>
      <c r="N189" s="104"/>
      <c r="P189" s="10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</row>
    <row r="190" spans="1:51" ht="13.8">
      <c r="A190" s="102"/>
      <c r="B190" s="102"/>
      <c r="C190" s="102"/>
      <c r="D190" s="166" t="s">
        <v>237</v>
      </c>
      <c r="E190" s="164">
        <v>0.35</v>
      </c>
      <c r="F190" s="104">
        <v>2019</v>
      </c>
      <c r="G190" s="165">
        <v>0.7</v>
      </c>
      <c r="H190" s="104"/>
      <c r="I190" s="86"/>
      <c r="J190" s="86"/>
      <c r="K190" s="86"/>
      <c r="L190" s="86"/>
      <c r="M190" s="86"/>
      <c r="N190" s="86"/>
      <c r="O190" s="90"/>
      <c r="P190" s="102"/>
      <c r="U190" s="48"/>
      <c r="V190" s="48"/>
      <c r="W190" s="48"/>
      <c r="X190" s="48"/>
      <c r="Y190" s="48"/>
      <c r="Z190" s="48"/>
      <c r="AA190" s="48"/>
      <c r="AB190" s="48"/>
      <c r="AC190" s="48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</row>
    <row r="191" spans="1:51" ht="13.8">
      <c r="A191" s="102"/>
      <c r="B191" s="102"/>
      <c r="C191" s="102"/>
      <c r="D191" s="166" t="s">
        <v>238</v>
      </c>
      <c r="E191" s="164">
        <v>0.3</v>
      </c>
      <c r="F191" s="104">
        <v>2020</v>
      </c>
      <c r="G191" s="165">
        <v>0.8</v>
      </c>
      <c r="H191" s="104"/>
      <c r="I191" s="86"/>
      <c r="J191" s="86"/>
      <c r="K191" s="86"/>
      <c r="L191" s="86"/>
      <c r="M191" s="86"/>
      <c r="N191" s="86"/>
      <c r="O191" s="90"/>
      <c r="P191" s="102"/>
      <c r="U191" s="48"/>
      <c r="V191" s="48"/>
      <c r="W191" s="48"/>
      <c r="X191" s="48"/>
      <c r="Y191" s="48"/>
      <c r="Z191" s="48"/>
      <c r="AA191" s="48"/>
      <c r="AB191" s="48"/>
      <c r="AC191" s="48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</row>
    <row r="192" spans="1:51" ht="13.8">
      <c r="A192" s="102"/>
      <c r="B192" s="102"/>
      <c r="C192" s="102"/>
      <c r="D192" s="166" t="s">
        <v>239</v>
      </c>
      <c r="E192" s="164">
        <v>0.4</v>
      </c>
      <c r="F192" s="104">
        <v>2021</v>
      </c>
      <c r="G192" s="165">
        <v>0.8</v>
      </c>
      <c r="H192" s="104"/>
      <c r="I192" s="86"/>
      <c r="J192" s="86"/>
      <c r="K192" s="86"/>
      <c r="L192" s="86"/>
      <c r="M192" s="86"/>
      <c r="N192" s="86"/>
      <c r="O192" s="90"/>
      <c r="P192" s="102"/>
      <c r="U192" s="48"/>
      <c r="V192" s="48"/>
      <c r="W192" s="48"/>
      <c r="X192" s="48"/>
      <c r="Y192" s="48"/>
      <c r="Z192" s="48"/>
      <c r="AA192" s="48"/>
      <c r="AB192" s="48"/>
      <c r="AC192" s="48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</row>
    <row r="193" spans="1:51" ht="13.8">
      <c r="A193" s="102"/>
      <c r="B193" s="102"/>
      <c r="C193" s="102"/>
      <c r="D193" s="166" t="s">
        <v>240</v>
      </c>
      <c r="E193" s="164">
        <v>0.44</v>
      </c>
      <c r="F193" s="104">
        <v>2022</v>
      </c>
      <c r="G193" s="165">
        <v>0.8</v>
      </c>
      <c r="H193" s="104"/>
      <c r="I193" s="104"/>
      <c r="J193" s="104"/>
      <c r="K193" s="104"/>
      <c r="L193" s="104"/>
      <c r="M193" s="104"/>
      <c r="N193" s="104"/>
      <c r="P193" s="10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</row>
    <row r="194" spans="1:51" ht="13.8">
      <c r="A194" s="102"/>
      <c r="B194" s="102"/>
      <c r="C194" s="102"/>
      <c r="D194" s="166" t="s">
        <v>242</v>
      </c>
      <c r="E194" s="164">
        <v>0.25</v>
      </c>
      <c r="F194" s="104">
        <v>2023</v>
      </c>
      <c r="G194" s="165">
        <v>0.8</v>
      </c>
      <c r="H194" s="104"/>
      <c r="I194" s="104"/>
      <c r="J194" s="104"/>
      <c r="K194" s="104"/>
      <c r="L194" s="104"/>
      <c r="M194" s="104"/>
      <c r="N194" s="104"/>
      <c r="P194" s="10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</row>
    <row r="195" spans="1:51" ht="13.8">
      <c r="A195" s="102"/>
      <c r="B195" s="102"/>
      <c r="C195" s="102"/>
      <c r="D195" s="166" t="s">
        <v>243</v>
      </c>
      <c r="E195" s="164">
        <v>0.35</v>
      </c>
      <c r="F195" s="104">
        <v>2024</v>
      </c>
      <c r="G195" s="165">
        <v>0.8</v>
      </c>
      <c r="H195" s="104"/>
      <c r="I195" s="104"/>
      <c r="J195" s="104"/>
      <c r="K195" s="104"/>
      <c r="L195" s="104"/>
      <c r="M195" s="104"/>
      <c r="N195" s="104"/>
      <c r="P195" s="10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</row>
    <row r="196" spans="1:51" ht="13.8">
      <c r="A196" s="102"/>
      <c r="B196" s="102"/>
      <c r="C196" s="102"/>
      <c r="D196" s="166" t="s">
        <v>244</v>
      </c>
      <c r="E196" s="164">
        <v>0.37</v>
      </c>
      <c r="F196" s="104">
        <v>2025</v>
      </c>
      <c r="G196" s="165">
        <v>0.9</v>
      </c>
      <c r="H196" s="104"/>
      <c r="I196" s="104"/>
      <c r="J196" s="104"/>
      <c r="K196" s="104"/>
      <c r="L196" s="104"/>
      <c r="M196" s="104"/>
      <c r="N196" s="104"/>
      <c r="P196" s="10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</row>
    <row r="197" spans="1:51" ht="13.8">
      <c r="A197" s="102"/>
      <c r="B197" s="102"/>
      <c r="C197" s="102"/>
      <c r="D197" s="166" t="s">
        <v>245</v>
      </c>
      <c r="E197" s="164">
        <v>0.4</v>
      </c>
      <c r="F197" s="104">
        <v>2026</v>
      </c>
      <c r="G197" s="165">
        <v>0.9</v>
      </c>
      <c r="H197" s="104"/>
      <c r="I197" s="104"/>
      <c r="J197" s="104"/>
      <c r="K197" s="104"/>
      <c r="L197" s="104"/>
      <c r="M197" s="104"/>
      <c r="N197" s="104"/>
      <c r="P197" s="10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</row>
    <row r="198" spans="1:51" ht="13.8">
      <c r="A198" s="102"/>
      <c r="B198" s="102"/>
      <c r="C198" s="102"/>
      <c r="D198" s="166" t="s">
        <v>246</v>
      </c>
      <c r="E198" s="164">
        <v>0.45</v>
      </c>
      <c r="F198" s="104">
        <v>2027</v>
      </c>
      <c r="G198" s="165">
        <v>0.9</v>
      </c>
      <c r="H198" s="104"/>
      <c r="I198" s="104"/>
      <c r="J198" s="104"/>
      <c r="K198" s="104"/>
      <c r="L198" s="104"/>
      <c r="M198" s="104"/>
      <c r="N198" s="104"/>
      <c r="P198" s="10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</row>
    <row r="199" spans="1:51" ht="13.8">
      <c r="A199" s="102"/>
      <c r="B199" s="102"/>
      <c r="C199" s="102"/>
      <c r="D199" s="166" t="s">
        <v>314</v>
      </c>
      <c r="E199" s="164">
        <v>0.5</v>
      </c>
      <c r="F199" s="104">
        <v>2028</v>
      </c>
      <c r="G199" s="165">
        <v>0.9</v>
      </c>
      <c r="H199" s="104"/>
      <c r="I199" s="104"/>
      <c r="J199" s="104"/>
      <c r="K199" s="104"/>
      <c r="L199" s="104"/>
      <c r="M199" s="104"/>
      <c r="N199" s="104"/>
      <c r="P199" s="10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</row>
    <row r="200" spans="1:51" ht="13.8">
      <c r="A200" s="102"/>
      <c r="B200" s="102"/>
      <c r="C200" s="102"/>
      <c r="D200" s="166" t="s">
        <v>247</v>
      </c>
      <c r="E200" s="164">
        <v>0.2</v>
      </c>
      <c r="F200" s="104"/>
      <c r="G200" s="86"/>
      <c r="H200" s="104"/>
      <c r="I200" s="104"/>
      <c r="J200" s="104"/>
      <c r="K200" s="104"/>
      <c r="L200" s="104"/>
      <c r="M200" s="104"/>
      <c r="N200" s="104"/>
      <c r="P200" s="10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</row>
    <row r="201" spans="1:51" ht="13.2">
      <c r="A201" s="102"/>
      <c r="B201" s="102"/>
      <c r="C201" s="102"/>
      <c r="D201" s="104"/>
      <c r="E201" s="104"/>
      <c r="F201" s="104"/>
      <c r="G201" s="86"/>
      <c r="H201" s="104"/>
      <c r="I201" s="104"/>
      <c r="J201" s="104"/>
      <c r="K201" s="104"/>
      <c r="L201" s="104"/>
      <c r="M201" s="104"/>
      <c r="N201" s="104"/>
      <c r="P201" s="10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</row>
    <row r="202" spans="1:51" ht="13.2">
      <c r="A202" s="102"/>
      <c r="B202" s="102"/>
      <c r="C202" s="102"/>
      <c r="D202" s="104"/>
      <c r="E202" s="104"/>
      <c r="F202" s="104"/>
      <c r="G202" s="86"/>
      <c r="H202" s="104"/>
      <c r="I202" s="104"/>
      <c r="J202" s="104"/>
      <c r="K202" s="104"/>
      <c r="L202" s="104"/>
      <c r="M202" s="104"/>
      <c r="N202" s="104"/>
      <c r="P202" s="10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</row>
    <row r="203" spans="1:51" ht="13.2">
      <c r="A203" s="102"/>
      <c r="B203" s="102"/>
      <c r="C203" s="102"/>
      <c r="D203" s="104"/>
      <c r="E203" s="104"/>
      <c r="F203" s="104"/>
      <c r="G203" s="86"/>
      <c r="H203" s="104"/>
      <c r="I203" s="104"/>
      <c r="J203" s="104"/>
      <c r="K203" s="104"/>
      <c r="L203" s="104"/>
      <c r="M203" s="104"/>
      <c r="N203" s="104"/>
      <c r="P203" s="10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</row>
    <row r="204" spans="1:51" ht="13.2">
      <c r="A204" s="102"/>
      <c r="B204" s="102"/>
      <c r="C204" s="102"/>
      <c r="D204" s="104"/>
      <c r="E204" s="104"/>
      <c r="F204" s="104"/>
      <c r="G204" s="86"/>
      <c r="H204" s="104"/>
      <c r="I204" s="104"/>
      <c r="J204" s="104"/>
      <c r="K204" s="104"/>
      <c r="L204" s="104"/>
      <c r="M204" s="104"/>
      <c r="N204" s="104"/>
      <c r="P204" s="10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</row>
    <row r="205" spans="1:51" ht="13.2">
      <c r="A205" s="102"/>
      <c r="B205" s="102"/>
      <c r="C205" s="102"/>
      <c r="D205" s="104"/>
      <c r="E205" s="104"/>
      <c r="F205" s="104"/>
      <c r="G205" s="86"/>
      <c r="H205" s="104"/>
      <c r="I205" s="104"/>
      <c r="J205" s="104"/>
      <c r="K205" s="104"/>
      <c r="L205" s="104"/>
      <c r="M205" s="104"/>
      <c r="N205" s="104"/>
      <c r="P205" s="10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</row>
    <row r="206" spans="1:51" ht="13.2">
      <c r="A206" s="102"/>
      <c r="B206" s="102"/>
      <c r="C206" s="102"/>
      <c r="D206" s="104"/>
      <c r="E206" s="104"/>
      <c r="F206" s="104"/>
      <c r="G206" s="86"/>
      <c r="H206" s="104"/>
      <c r="I206" s="104"/>
      <c r="J206" s="104"/>
      <c r="K206" s="104"/>
      <c r="L206" s="104"/>
      <c r="M206" s="104"/>
      <c r="N206" s="104"/>
      <c r="P206" s="10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</row>
    <row r="207" spans="1:51">
      <c r="A207" s="102"/>
      <c r="B207" s="102"/>
      <c r="C207" s="102"/>
      <c r="D207" s="163" t="s">
        <v>315</v>
      </c>
      <c r="E207" s="167" t="s">
        <v>316</v>
      </c>
      <c r="F207" s="104"/>
      <c r="G207" s="86"/>
      <c r="H207" s="104"/>
      <c r="I207" s="104"/>
      <c r="J207" s="104"/>
      <c r="K207" s="104"/>
      <c r="L207" s="104"/>
      <c r="M207" s="104"/>
      <c r="N207" s="104"/>
      <c r="P207" s="10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</row>
    <row r="208" spans="1:51" ht="13.2">
      <c r="A208" s="102"/>
      <c r="B208" s="102"/>
      <c r="C208" s="102"/>
      <c r="D208" s="104"/>
      <c r="E208" s="104"/>
      <c r="F208" s="104"/>
      <c r="G208" s="86"/>
      <c r="H208" s="104"/>
      <c r="I208" s="104"/>
      <c r="J208" s="104"/>
      <c r="K208" s="104"/>
      <c r="L208" s="104"/>
      <c r="M208" s="104"/>
      <c r="N208" s="104"/>
      <c r="P208" s="10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</row>
    <row r="209" spans="1:51" ht="13.2">
      <c r="A209" s="102"/>
      <c r="B209" s="102"/>
      <c r="C209" s="102"/>
      <c r="D209" s="146"/>
      <c r="E209" s="146"/>
      <c r="F209" s="146"/>
      <c r="G209" s="158"/>
      <c r="H209" s="104"/>
      <c r="I209" s="104"/>
      <c r="J209" s="104"/>
      <c r="K209" s="104"/>
      <c r="L209" s="104"/>
      <c r="M209" s="104"/>
      <c r="N209" s="104"/>
      <c r="P209" s="10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</row>
    <row r="210" spans="1:51" ht="13.2">
      <c r="A210" s="102"/>
      <c r="B210" s="102"/>
      <c r="C210" s="102"/>
      <c r="D210" s="146"/>
      <c r="E210" s="146"/>
      <c r="F210" s="146"/>
      <c r="G210" s="158"/>
      <c r="H210" s="104"/>
      <c r="I210" s="104"/>
      <c r="J210" s="104"/>
      <c r="K210" s="104"/>
      <c r="L210" s="104"/>
      <c r="M210" s="104"/>
      <c r="N210" s="104"/>
      <c r="P210" s="10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</row>
    <row r="211" spans="1:51" ht="13.2">
      <c r="A211" s="102"/>
      <c r="B211" s="102"/>
      <c r="C211" s="102"/>
      <c r="D211" s="146"/>
      <c r="E211" s="146"/>
      <c r="F211" s="146"/>
      <c r="G211" s="158"/>
      <c r="H211" s="104"/>
      <c r="I211" s="104"/>
      <c r="J211" s="104"/>
      <c r="K211" s="104"/>
      <c r="L211" s="104"/>
      <c r="M211" s="104"/>
      <c r="N211" s="104"/>
      <c r="P211" s="10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</row>
    <row r="212" spans="1:51" ht="13.2">
      <c r="A212" s="102"/>
      <c r="B212" s="102"/>
      <c r="C212" s="102"/>
      <c r="D212" s="146"/>
      <c r="E212" s="146"/>
      <c r="F212" s="146"/>
      <c r="G212" s="158"/>
      <c r="H212" s="104"/>
      <c r="I212" s="104"/>
      <c r="J212" s="104"/>
      <c r="K212" s="104"/>
      <c r="L212" s="104"/>
      <c r="M212" s="104"/>
      <c r="N212" s="104"/>
      <c r="P212" s="10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</row>
    <row r="213" spans="1:51" ht="13.2">
      <c r="A213" s="102"/>
      <c r="B213" s="102"/>
      <c r="C213" s="102"/>
      <c r="D213" s="146"/>
      <c r="E213" s="146"/>
      <c r="F213" s="146"/>
      <c r="G213" s="158"/>
      <c r="H213" s="104"/>
      <c r="I213" s="104"/>
      <c r="J213" s="104"/>
      <c r="K213" s="104"/>
      <c r="L213" s="104"/>
      <c r="M213" s="104"/>
      <c r="N213" s="104"/>
      <c r="P213" s="10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</row>
    <row r="214" spans="1:51" ht="13.2">
      <c r="A214" s="102"/>
      <c r="B214" s="102"/>
      <c r="C214" s="102"/>
      <c r="D214" s="146"/>
      <c r="E214" s="146"/>
      <c r="F214" s="146"/>
      <c r="G214" s="158"/>
      <c r="H214" s="104"/>
      <c r="I214" s="104"/>
      <c r="J214" s="104"/>
      <c r="K214" s="104"/>
      <c r="L214" s="104"/>
      <c r="M214" s="104"/>
      <c r="N214" s="104"/>
      <c r="P214" s="10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ht="13.2">
      <c r="A215" s="102"/>
      <c r="B215" s="102"/>
      <c r="C215" s="102"/>
      <c r="D215" s="146"/>
      <c r="E215" s="146"/>
      <c r="F215" s="146"/>
      <c r="G215" s="158"/>
      <c r="H215" s="104"/>
      <c r="I215" s="104"/>
      <c r="J215" s="104"/>
      <c r="K215" s="104"/>
      <c r="L215" s="104"/>
      <c r="M215" s="104"/>
      <c r="N215" s="104"/>
      <c r="P215" s="10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ht="13.2">
      <c r="A216" s="102"/>
      <c r="B216" s="102"/>
      <c r="C216" s="102"/>
      <c r="D216" s="146"/>
      <c r="E216" s="146"/>
      <c r="F216" s="146"/>
      <c r="G216" s="158"/>
      <c r="H216" s="104"/>
      <c r="I216" s="104"/>
      <c r="J216" s="104"/>
      <c r="K216" s="104"/>
      <c r="L216" s="104"/>
      <c r="M216" s="104"/>
      <c r="N216" s="104"/>
      <c r="P216" s="10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ht="13.2">
      <c r="A217" s="102"/>
      <c r="B217" s="102"/>
      <c r="C217" s="102"/>
      <c r="D217" s="102"/>
      <c r="E217" s="102"/>
      <c r="F217" s="102"/>
      <c r="G217" s="90"/>
      <c r="H217" s="104"/>
      <c r="I217" s="104"/>
      <c r="J217" s="104"/>
      <c r="K217" s="104"/>
      <c r="L217" s="104"/>
      <c r="M217" s="104"/>
      <c r="N217" s="104"/>
      <c r="P217" s="10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ht="13.2">
      <c r="A218" s="102"/>
      <c r="B218" s="102"/>
      <c r="C218" s="102"/>
      <c r="D218" s="102"/>
      <c r="E218" s="102"/>
      <c r="F218" s="102"/>
      <c r="G218" s="90"/>
      <c r="H218" s="104"/>
      <c r="I218" s="104"/>
      <c r="J218" s="104"/>
      <c r="K218" s="104"/>
      <c r="L218" s="104"/>
      <c r="M218" s="104"/>
      <c r="N218" s="104"/>
      <c r="P218" s="10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ht="13.2">
      <c r="A219" s="102"/>
      <c r="B219" s="102"/>
      <c r="C219" s="102"/>
      <c r="D219" s="102"/>
      <c r="E219" s="102"/>
      <c r="F219" s="102"/>
      <c r="G219" s="90"/>
      <c r="H219" s="104"/>
      <c r="I219" s="104"/>
      <c r="J219" s="104"/>
      <c r="K219" s="104"/>
      <c r="L219" s="104"/>
      <c r="M219" s="104"/>
      <c r="N219" s="104"/>
      <c r="P219" s="10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ht="13.2">
      <c r="A220" s="102"/>
      <c r="B220" s="102"/>
      <c r="C220" s="102"/>
      <c r="D220" s="102"/>
      <c r="E220" s="102"/>
      <c r="F220" s="102"/>
      <c r="G220" s="90"/>
      <c r="H220" s="104"/>
      <c r="I220" s="104"/>
      <c r="J220" s="104"/>
      <c r="K220" s="104"/>
      <c r="L220" s="104"/>
      <c r="M220" s="104"/>
      <c r="N220" s="104"/>
      <c r="P220" s="10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  <row r="221" spans="1:51" ht="13.2">
      <c r="A221" s="102"/>
      <c r="B221" s="102"/>
      <c r="C221" s="102"/>
      <c r="D221" s="102"/>
      <c r="E221" s="102"/>
      <c r="F221" s="102"/>
      <c r="G221" s="90"/>
      <c r="H221" s="104"/>
      <c r="I221" s="104"/>
      <c r="J221" s="104"/>
      <c r="K221" s="104"/>
      <c r="L221" s="104"/>
      <c r="M221" s="104"/>
      <c r="N221" s="104"/>
      <c r="P221" s="10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</row>
    <row r="222" spans="1:51" ht="13.2">
      <c r="A222" s="102"/>
      <c r="B222" s="102"/>
      <c r="C222" s="102"/>
      <c r="D222" s="102"/>
      <c r="E222" s="102"/>
      <c r="F222" s="102"/>
      <c r="G222" s="90"/>
      <c r="H222" s="104"/>
      <c r="I222" s="104"/>
      <c r="J222" s="104"/>
      <c r="K222" s="104"/>
      <c r="L222" s="104"/>
      <c r="M222" s="104"/>
      <c r="N222" s="104"/>
      <c r="P222" s="10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</row>
    <row r="223" spans="1:51" ht="13.2">
      <c r="A223" s="102"/>
      <c r="B223" s="102"/>
      <c r="C223" s="102"/>
      <c r="D223" s="102"/>
      <c r="E223" s="102"/>
      <c r="F223" s="102"/>
      <c r="G223" s="90"/>
      <c r="H223" s="104"/>
      <c r="I223" s="104"/>
      <c r="J223" s="104"/>
      <c r="K223" s="104"/>
      <c r="L223" s="104"/>
      <c r="M223" s="104"/>
      <c r="N223" s="104"/>
      <c r="P223" s="10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</row>
    <row r="224" spans="1:51" ht="13.2">
      <c r="A224" s="102"/>
      <c r="B224" s="102"/>
      <c r="C224" s="102"/>
      <c r="D224" s="102"/>
      <c r="E224" s="102"/>
      <c r="F224" s="102"/>
      <c r="G224" s="90"/>
      <c r="H224" s="104"/>
      <c r="I224" s="104"/>
      <c r="J224" s="104"/>
      <c r="K224" s="104"/>
      <c r="L224" s="104"/>
      <c r="M224" s="104"/>
      <c r="N224" s="104"/>
      <c r="P224" s="10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</row>
    <row r="225" spans="1:51" ht="13.2">
      <c r="A225" s="102"/>
      <c r="B225" s="102"/>
      <c r="C225" s="102"/>
      <c r="D225" s="102"/>
      <c r="E225" s="102"/>
      <c r="F225" s="102"/>
      <c r="G225" s="90"/>
      <c r="H225" s="104"/>
      <c r="I225" s="104"/>
      <c r="J225" s="104"/>
      <c r="K225" s="104"/>
      <c r="L225" s="104"/>
      <c r="M225" s="104"/>
      <c r="N225" s="104"/>
      <c r="P225" s="10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</row>
    <row r="226" spans="1:51" ht="13.2">
      <c r="A226" s="102"/>
      <c r="B226" s="102"/>
      <c r="C226" s="102"/>
      <c r="D226" s="102"/>
      <c r="E226" s="102"/>
      <c r="F226" s="102"/>
      <c r="G226" s="90"/>
      <c r="H226" s="104"/>
      <c r="I226" s="104"/>
      <c r="J226" s="104"/>
      <c r="K226" s="104"/>
      <c r="L226" s="104"/>
      <c r="M226" s="104"/>
      <c r="N226" s="104"/>
      <c r="P226" s="10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</row>
    <row r="227" spans="1:51" ht="13.2">
      <c r="A227" s="102"/>
      <c r="B227" s="102"/>
      <c r="C227" s="102"/>
      <c r="D227" s="102"/>
      <c r="E227" s="102"/>
      <c r="F227" s="102"/>
      <c r="G227" s="90"/>
      <c r="H227" s="104"/>
      <c r="I227" s="104"/>
      <c r="J227" s="104"/>
      <c r="K227" s="104"/>
      <c r="L227" s="104"/>
      <c r="M227" s="104"/>
      <c r="N227" s="104"/>
      <c r="P227" s="10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</row>
    <row r="228" spans="1:51" ht="13.2">
      <c r="A228" s="102"/>
      <c r="B228" s="102"/>
      <c r="C228" s="102"/>
      <c r="D228" s="102"/>
      <c r="E228" s="102"/>
      <c r="F228" s="102"/>
      <c r="G228" s="90"/>
      <c r="H228" s="104"/>
      <c r="I228" s="104"/>
      <c r="J228" s="104"/>
      <c r="K228" s="104"/>
      <c r="L228" s="104"/>
      <c r="M228" s="104"/>
      <c r="N228" s="104"/>
      <c r="P228" s="10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</row>
    <row r="229" spans="1:51" ht="13.2">
      <c r="A229" s="102"/>
      <c r="B229" s="102"/>
      <c r="C229" s="102"/>
      <c r="D229" s="102"/>
      <c r="E229" s="102"/>
      <c r="F229" s="102"/>
      <c r="G229" s="90"/>
      <c r="H229" s="104"/>
      <c r="I229" s="104"/>
      <c r="J229" s="104"/>
      <c r="K229" s="104"/>
      <c r="L229" s="104"/>
      <c r="M229" s="104"/>
      <c r="N229" s="104"/>
      <c r="P229" s="10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</row>
    <row r="230" spans="1:51" ht="13.2">
      <c r="A230" s="102"/>
      <c r="B230" s="102"/>
      <c r="C230" s="102"/>
      <c r="D230" s="102"/>
      <c r="E230" s="102"/>
      <c r="F230" s="102"/>
      <c r="G230" s="90"/>
      <c r="H230" s="104"/>
      <c r="I230" s="104"/>
      <c r="J230" s="104"/>
      <c r="K230" s="104"/>
      <c r="L230" s="104"/>
      <c r="M230" s="104"/>
      <c r="N230" s="104"/>
      <c r="P230" s="10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</row>
    <row r="231" spans="1:51" ht="13.2">
      <c r="A231" s="102"/>
      <c r="B231" s="102"/>
      <c r="C231" s="102"/>
      <c r="D231" s="102"/>
      <c r="E231" s="102"/>
      <c r="F231" s="102"/>
      <c r="G231" s="90"/>
      <c r="H231" s="104"/>
      <c r="I231" s="104"/>
      <c r="J231" s="104"/>
      <c r="K231" s="104"/>
      <c r="L231" s="104"/>
      <c r="M231" s="104"/>
      <c r="N231" s="104"/>
      <c r="P231" s="10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</row>
    <row r="232" spans="1:51" ht="13.2">
      <c r="A232" s="102"/>
      <c r="B232" s="102"/>
      <c r="C232" s="102"/>
      <c r="D232" s="102"/>
      <c r="E232" s="102"/>
      <c r="F232" s="102"/>
      <c r="G232" s="90"/>
      <c r="H232" s="104"/>
      <c r="I232" s="104"/>
      <c r="J232" s="104"/>
      <c r="K232" s="104"/>
      <c r="L232" s="104"/>
      <c r="M232" s="104"/>
      <c r="N232" s="104"/>
      <c r="P232" s="10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</row>
    <row r="233" spans="1:51" ht="13.2">
      <c r="A233" s="102"/>
      <c r="B233" s="102"/>
      <c r="C233" s="102"/>
      <c r="D233" s="102"/>
      <c r="E233" s="102"/>
      <c r="F233" s="102"/>
      <c r="G233" s="90"/>
      <c r="H233" s="104"/>
      <c r="I233" s="104"/>
      <c r="J233" s="104"/>
      <c r="K233" s="104"/>
      <c r="L233" s="104"/>
      <c r="M233" s="104"/>
      <c r="N233" s="104"/>
      <c r="P233" s="10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</row>
    <row r="234" spans="1:51" ht="13.2">
      <c r="A234" s="102"/>
      <c r="B234" s="102"/>
      <c r="C234" s="102"/>
      <c r="D234" s="102"/>
      <c r="E234" s="102"/>
      <c r="F234" s="102"/>
      <c r="G234" s="90"/>
      <c r="H234" s="104"/>
      <c r="I234" s="104"/>
      <c r="J234" s="104"/>
      <c r="K234" s="104"/>
      <c r="L234" s="104"/>
      <c r="M234" s="104"/>
      <c r="N234" s="104"/>
      <c r="P234" s="10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</row>
    <row r="235" spans="1:51" ht="13.2">
      <c r="A235" s="102"/>
      <c r="B235" s="102"/>
      <c r="C235" s="102"/>
      <c r="D235" s="102"/>
      <c r="E235" s="102"/>
      <c r="F235" s="102"/>
      <c r="G235" s="90"/>
      <c r="H235" s="104"/>
      <c r="I235" s="104"/>
      <c r="J235" s="104"/>
      <c r="K235" s="104"/>
      <c r="L235" s="104"/>
      <c r="M235" s="104"/>
      <c r="N235" s="104"/>
      <c r="P235" s="10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</row>
    <row r="236" spans="1:51" ht="13.2">
      <c r="A236" s="102"/>
      <c r="B236" s="102"/>
      <c r="C236" s="102"/>
      <c r="D236" s="102"/>
      <c r="E236" s="102"/>
      <c r="F236" s="102"/>
      <c r="G236" s="90"/>
      <c r="H236" s="104"/>
      <c r="I236" s="104"/>
      <c r="J236" s="104"/>
      <c r="K236" s="104"/>
      <c r="L236" s="104"/>
      <c r="M236" s="104"/>
      <c r="N236" s="104"/>
      <c r="P236" s="10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</row>
    <row r="237" spans="1:51" ht="13.2">
      <c r="A237" s="102"/>
      <c r="B237" s="102"/>
      <c r="C237" s="102"/>
      <c r="D237" s="102"/>
      <c r="E237" s="102"/>
      <c r="F237" s="102"/>
      <c r="G237" s="90"/>
      <c r="H237" s="104"/>
      <c r="I237" s="104"/>
      <c r="J237" s="104"/>
      <c r="K237" s="104"/>
      <c r="L237" s="104"/>
      <c r="M237" s="104"/>
      <c r="N237" s="104"/>
      <c r="P237" s="10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</row>
    <row r="238" spans="1:51" ht="13.2">
      <c r="A238" s="102"/>
      <c r="B238" s="102"/>
      <c r="C238" s="102"/>
      <c r="D238" s="102"/>
      <c r="E238" s="102"/>
      <c r="F238" s="102"/>
      <c r="G238" s="90"/>
      <c r="H238" s="104"/>
      <c r="I238" s="104"/>
      <c r="J238" s="104"/>
      <c r="K238" s="104"/>
      <c r="L238" s="104"/>
      <c r="M238" s="104"/>
      <c r="N238" s="104"/>
      <c r="P238" s="10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</row>
    <row r="239" spans="1:51" ht="13.2">
      <c r="A239" s="102"/>
      <c r="B239" s="102"/>
      <c r="C239" s="102"/>
      <c r="D239" s="102"/>
      <c r="E239" s="102"/>
      <c r="F239" s="102"/>
      <c r="G239" s="90"/>
      <c r="H239" s="104"/>
      <c r="I239" s="104"/>
      <c r="J239" s="104"/>
      <c r="K239" s="104"/>
      <c r="L239" s="104"/>
      <c r="M239" s="104"/>
      <c r="N239" s="104"/>
      <c r="P239" s="10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</row>
    <row r="240" spans="1:51" ht="13.2">
      <c r="A240" s="102"/>
      <c r="B240" s="102"/>
      <c r="C240" s="102"/>
      <c r="D240" s="102"/>
      <c r="E240" s="102"/>
      <c r="F240" s="102"/>
      <c r="G240" s="90"/>
      <c r="H240" s="104"/>
      <c r="I240" s="104"/>
      <c r="J240" s="104"/>
      <c r="K240" s="104"/>
      <c r="L240" s="104"/>
      <c r="M240" s="104"/>
      <c r="N240" s="104"/>
      <c r="P240" s="10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</row>
    <row r="241" spans="1:51" ht="13.2">
      <c r="A241" s="102"/>
      <c r="B241" s="102"/>
      <c r="C241" s="102"/>
      <c r="D241" s="102"/>
      <c r="E241" s="102"/>
      <c r="F241" s="102"/>
      <c r="G241" s="90"/>
      <c r="H241" s="104"/>
      <c r="I241" s="104"/>
      <c r="J241" s="104"/>
      <c r="K241" s="104"/>
      <c r="L241" s="104"/>
      <c r="M241" s="104"/>
      <c r="N241" s="104"/>
      <c r="P241" s="10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</row>
    <row r="242" spans="1:51" ht="13.2">
      <c r="A242" s="102"/>
      <c r="B242" s="102"/>
      <c r="C242" s="102"/>
      <c r="D242" s="102"/>
      <c r="E242" s="102"/>
      <c r="F242" s="102"/>
      <c r="G242" s="90"/>
      <c r="H242" s="104"/>
      <c r="I242" s="104"/>
      <c r="J242" s="104"/>
      <c r="K242" s="104"/>
      <c r="L242" s="104"/>
      <c r="M242" s="104"/>
      <c r="N242" s="104"/>
      <c r="P242" s="10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</row>
    <row r="243" spans="1:51" ht="13.2">
      <c r="A243" s="102"/>
      <c r="B243" s="102"/>
      <c r="C243" s="102"/>
      <c r="D243" s="102"/>
      <c r="E243" s="102"/>
      <c r="F243" s="102"/>
      <c r="G243" s="90"/>
      <c r="H243" s="104"/>
      <c r="I243" s="104"/>
      <c r="J243" s="104"/>
      <c r="K243" s="104"/>
      <c r="L243" s="104"/>
      <c r="M243" s="104"/>
      <c r="N243" s="104"/>
      <c r="P243" s="10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</row>
    <row r="244" spans="1:51" ht="13.2">
      <c r="A244" s="102"/>
      <c r="B244" s="102"/>
      <c r="C244" s="102"/>
      <c r="D244" s="102"/>
      <c r="E244" s="102"/>
      <c r="F244" s="102"/>
      <c r="G244" s="90"/>
      <c r="H244" s="104"/>
      <c r="I244" s="104"/>
      <c r="J244" s="104"/>
      <c r="K244" s="104"/>
      <c r="L244" s="104"/>
      <c r="M244" s="104"/>
      <c r="N244" s="104"/>
      <c r="P244" s="10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</row>
    <row r="245" spans="1:51" ht="13.2">
      <c r="A245" s="102"/>
      <c r="B245" s="102"/>
      <c r="C245" s="102"/>
      <c r="D245" s="102"/>
      <c r="E245" s="102"/>
      <c r="F245" s="102"/>
      <c r="G245" s="90"/>
      <c r="H245" s="104"/>
      <c r="I245" s="104"/>
      <c r="J245" s="104"/>
      <c r="K245" s="104"/>
      <c r="L245" s="104"/>
      <c r="M245" s="104"/>
      <c r="N245" s="104"/>
      <c r="P245" s="10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</row>
    <row r="246" spans="1:51" ht="13.2">
      <c r="A246" s="102"/>
      <c r="B246" s="102"/>
      <c r="C246" s="102"/>
      <c r="D246" s="102"/>
      <c r="E246" s="102"/>
      <c r="F246" s="102"/>
      <c r="G246" s="90"/>
      <c r="H246" s="104"/>
      <c r="I246" s="104"/>
      <c r="J246" s="104"/>
      <c r="K246" s="104"/>
      <c r="L246" s="104"/>
      <c r="M246" s="104"/>
      <c r="N246" s="104"/>
      <c r="P246" s="10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</row>
    <row r="247" spans="1:51" ht="13.2">
      <c r="A247" s="102"/>
      <c r="B247" s="102"/>
      <c r="C247" s="102"/>
      <c r="D247" s="102"/>
      <c r="E247" s="102"/>
      <c r="F247" s="102"/>
      <c r="G247" s="90"/>
      <c r="H247" s="104"/>
      <c r="I247" s="104"/>
      <c r="J247" s="104"/>
      <c r="K247" s="104"/>
      <c r="L247" s="104"/>
      <c r="M247" s="104"/>
      <c r="N247" s="104"/>
      <c r="P247" s="10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</row>
    <row r="248" spans="1:51" ht="13.2">
      <c r="A248" s="102"/>
      <c r="B248" s="102"/>
      <c r="C248" s="102"/>
      <c r="D248" s="102"/>
      <c r="E248" s="102"/>
      <c r="F248" s="102"/>
      <c r="G248" s="90"/>
      <c r="H248" s="104"/>
      <c r="I248" s="104"/>
      <c r="J248" s="104"/>
      <c r="K248" s="104"/>
      <c r="L248" s="104"/>
      <c r="M248" s="104"/>
      <c r="N248" s="104"/>
      <c r="P248" s="10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</row>
    <row r="249" spans="1:51" ht="13.2">
      <c r="A249" s="102"/>
      <c r="B249" s="102"/>
      <c r="C249" s="102"/>
      <c r="D249" s="102"/>
      <c r="E249" s="102"/>
      <c r="F249" s="102"/>
      <c r="G249" s="90"/>
      <c r="H249" s="104"/>
      <c r="I249" s="104"/>
      <c r="J249" s="104"/>
      <c r="K249" s="104"/>
      <c r="L249" s="104"/>
      <c r="M249" s="104"/>
      <c r="N249" s="104"/>
      <c r="P249" s="10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</row>
    <row r="250" spans="1:51" ht="13.2">
      <c r="A250" s="102"/>
      <c r="B250" s="102"/>
      <c r="C250" s="102"/>
      <c r="D250" s="102"/>
      <c r="E250" s="102"/>
      <c r="F250" s="102"/>
      <c r="G250" s="90"/>
      <c r="H250" s="104"/>
      <c r="I250" s="104"/>
      <c r="J250" s="104"/>
      <c r="K250" s="104"/>
      <c r="L250" s="104"/>
      <c r="M250" s="104"/>
      <c r="N250" s="104"/>
      <c r="P250" s="10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</row>
    <row r="251" spans="1:51" ht="13.2">
      <c r="A251" s="102"/>
      <c r="B251" s="102"/>
      <c r="C251" s="102"/>
      <c r="D251" s="102"/>
      <c r="E251" s="102"/>
      <c r="F251" s="102"/>
      <c r="G251" s="90"/>
      <c r="H251" s="104"/>
      <c r="I251" s="104"/>
      <c r="J251" s="104"/>
      <c r="K251" s="104"/>
      <c r="L251" s="104"/>
      <c r="M251" s="104"/>
      <c r="N251" s="104"/>
      <c r="P251" s="10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</row>
    <row r="252" spans="1:51" ht="13.2">
      <c r="A252" s="102"/>
      <c r="B252" s="102"/>
      <c r="C252" s="102"/>
      <c r="D252" s="102"/>
      <c r="E252" s="102"/>
      <c r="F252" s="102"/>
      <c r="G252" s="90"/>
      <c r="H252" s="104"/>
      <c r="I252" s="104"/>
      <c r="J252" s="104"/>
      <c r="K252" s="104"/>
      <c r="L252" s="104"/>
      <c r="M252" s="104"/>
      <c r="N252" s="104"/>
      <c r="P252" s="10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</row>
    <row r="253" spans="1:51" ht="13.2">
      <c r="A253" s="102"/>
      <c r="B253" s="102"/>
      <c r="C253" s="102"/>
      <c r="D253" s="102"/>
      <c r="E253" s="102"/>
      <c r="F253" s="102"/>
      <c r="G253" s="90"/>
      <c r="H253" s="104"/>
      <c r="I253" s="104"/>
      <c r="J253" s="104"/>
      <c r="K253" s="104"/>
      <c r="L253" s="104"/>
      <c r="M253" s="104"/>
      <c r="N253" s="104"/>
      <c r="P253" s="10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</row>
    <row r="254" spans="1:51" ht="13.2">
      <c r="A254" s="102"/>
      <c r="B254" s="102"/>
      <c r="C254" s="102"/>
      <c r="D254" s="102"/>
      <c r="E254" s="102"/>
      <c r="F254" s="102"/>
      <c r="G254" s="90"/>
      <c r="H254" s="104"/>
      <c r="I254" s="104"/>
      <c r="J254" s="104"/>
      <c r="K254" s="104"/>
      <c r="L254" s="104"/>
      <c r="M254" s="104"/>
      <c r="N254" s="104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</row>
    <row r="255" spans="1:51" ht="13.2">
      <c r="A255" s="102"/>
      <c r="B255" s="102"/>
      <c r="C255" s="102"/>
      <c r="D255" s="102"/>
      <c r="E255" s="102"/>
      <c r="F255" s="102"/>
      <c r="G255" s="90"/>
      <c r="H255" s="104"/>
      <c r="I255" s="104"/>
      <c r="J255" s="104"/>
      <c r="K255" s="104"/>
      <c r="L255" s="104"/>
      <c r="M255" s="104"/>
      <c r="N255" s="104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</row>
    <row r="256" spans="1:51" ht="13.2">
      <c r="A256" s="102"/>
      <c r="B256" s="102"/>
      <c r="C256" s="102"/>
      <c r="D256" s="102"/>
      <c r="E256" s="102"/>
      <c r="F256" s="102"/>
      <c r="G256" s="90"/>
      <c r="H256" s="104"/>
      <c r="I256" s="104"/>
      <c r="J256" s="104"/>
      <c r="K256" s="104"/>
      <c r="L256" s="104"/>
      <c r="M256" s="104"/>
      <c r="N256" s="104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</row>
    <row r="257" spans="1:51" ht="13.2">
      <c r="A257" s="102"/>
      <c r="B257" s="102"/>
      <c r="C257" s="102"/>
      <c r="D257" s="102"/>
      <c r="E257" s="102"/>
      <c r="F257" s="102"/>
      <c r="G257" s="90"/>
      <c r="H257" s="104"/>
      <c r="I257" s="104"/>
      <c r="J257" s="104"/>
      <c r="K257" s="104"/>
      <c r="L257" s="104"/>
      <c r="M257" s="104"/>
      <c r="N257" s="104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</row>
    <row r="258" spans="1:51" ht="13.2">
      <c r="A258" s="102"/>
      <c r="B258" s="102"/>
      <c r="C258" s="102"/>
      <c r="D258" s="102"/>
      <c r="E258" s="102"/>
      <c r="F258" s="102"/>
      <c r="G258" s="90"/>
      <c r="H258" s="104"/>
      <c r="I258" s="104"/>
      <c r="J258" s="104"/>
      <c r="K258" s="104"/>
      <c r="L258" s="104"/>
      <c r="M258" s="104"/>
      <c r="N258" s="104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</row>
    <row r="259" spans="1:51" ht="13.2">
      <c r="A259" s="102"/>
      <c r="B259" s="102"/>
      <c r="C259" s="102"/>
      <c r="D259" s="102"/>
      <c r="E259" s="102"/>
      <c r="F259" s="102"/>
      <c r="G259" s="90"/>
      <c r="H259" s="104"/>
      <c r="I259" s="104"/>
      <c r="J259" s="104"/>
      <c r="K259" s="104"/>
      <c r="L259" s="104"/>
      <c r="M259" s="104"/>
      <c r="N259" s="104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</row>
    <row r="260" spans="1:51" ht="13.2">
      <c r="A260" s="102"/>
      <c r="B260" s="102"/>
      <c r="C260" s="102"/>
      <c r="D260" s="102"/>
      <c r="E260" s="102"/>
      <c r="F260" s="102"/>
      <c r="G260" s="90"/>
      <c r="H260" s="104"/>
      <c r="I260" s="104"/>
      <c r="J260" s="104"/>
      <c r="K260" s="104"/>
      <c r="L260" s="104"/>
      <c r="M260" s="104"/>
      <c r="N260" s="104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</row>
    <row r="261" spans="1:51" ht="13.2">
      <c r="A261" s="102"/>
      <c r="B261" s="102"/>
      <c r="C261" s="102"/>
      <c r="D261" s="102"/>
      <c r="E261" s="102"/>
      <c r="F261" s="102"/>
      <c r="G261" s="90"/>
      <c r="H261" s="104"/>
      <c r="I261" s="104"/>
      <c r="J261" s="104"/>
      <c r="K261" s="104"/>
      <c r="L261" s="104"/>
      <c r="M261" s="104"/>
      <c r="N261" s="104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</row>
    <row r="262" spans="1:51" ht="13.2">
      <c r="A262" s="102"/>
      <c r="B262" s="102"/>
      <c r="C262" s="102"/>
      <c r="D262" s="102"/>
      <c r="E262" s="102"/>
      <c r="F262" s="102"/>
      <c r="G262" s="90"/>
      <c r="H262" s="104"/>
      <c r="I262" s="104"/>
      <c r="J262" s="104"/>
      <c r="K262" s="104"/>
      <c r="L262" s="104"/>
      <c r="M262" s="104"/>
      <c r="N262" s="104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</row>
    <row r="263" spans="1:51" ht="13.2">
      <c r="A263" s="102"/>
      <c r="B263" s="102"/>
      <c r="C263" s="102"/>
      <c r="D263" s="102"/>
      <c r="E263" s="102"/>
      <c r="F263" s="102"/>
      <c r="G263" s="90"/>
      <c r="H263" s="104"/>
      <c r="I263" s="104"/>
      <c r="J263" s="104"/>
      <c r="K263" s="104"/>
      <c r="L263" s="104"/>
      <c r="M263" s="104"/>
      <c r="N263" s="104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</row>
    <row r="264" spans="1:51" ht="13.2">
      <c r="A264" s="102"/>
      <c r="B264" s="102"/>
      <c r="C264" s="102"/>
      <c r="D264" s="102"/>
      <c r="E264" s="102"/>
      <c r="F264" s="102"/>
      <c r="G264" s="90"/>
      <c r="H264" s="104"/>
      <c r="I264" s="104"/>
      <c r="J264" s="104"/>
      <c r="K264" s="104"/>
      <c r="L264" s="104"/>
      <c r="M264" s="104"/>
      <c r="N264" s="104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</row>
    <row r="265" spans="1:51" ht="13.2">
      <c r="A265" s="102"/>
      <c r="B265" s="102"/>
      <c r="C265" s="102"/>
      <c r="D265" s="102"/>
      <c r="E265" s="102"/>
      <c r="F265" s="102"/>
      <c r="G265" s="90"/>
      <c r="H265" s="104"/>
      <c r="I265" s="104"/>
      <c r="J265" s="104"/>
      <c r="K265" s="104"/>
      <c r="L265" s="104"/>
      <c r="M265" s="104"/>
      <c r="N265" s="104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</row>
    <row r="266" spans="1:51" ht="13.2">
      <c r="A266" s="102"/>
      <c r="B266" s="102"/>
      <c r="C266" s="102"/>
      <c r="D266" s="102"/>
      <c r="E266" s="102"/>
      <c r="F266" s="102"/>
      <c r="G266" s="90"/>
      <c r="H266" s="104"/>
      <c r="I266" s="104"/>
      <c r="J266" s="104"/>
      <c r="K266" s="104"/>
      <c r="L266" s="104"/>
      <c r="M266" s="104"/>
      <c r="N266" s="104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</row>
    <row r="267" spans="1:51" ht="13.2">
      <c r="A267" s="102"/>
      <c r="B267" s="102"/>
      <c r="C267" s="102"/>
      <c r="D267" s="102"/>
      <c r="E267" s="102"/>
      <c r="F267" s="102"/>
      <c r="G267" s="90"/>
      <c r="H267" s="104"/>
      <c r="I267" s="104"/>
      <c r="J267" s="104"/>
      <c r="K267" s="104"/>
      <c r="L267" s="104"/>
      <c r="M267" s="104"/>
      <c r="N267" s="104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</row>
    <row r="268" spans="1:51" ht="13.2">
      <c r="A268" s="102"/>
      <c r="B268" s="102"/>
      <c r="C268" s="102"/>
      <c r="D268" s="102"/>
      <c r="E268" s="102"/>
      <c r="F268" s="102"/>
      <c r="G268" s="90"/>
      <c r="H268" s="104"/>
      <c r="I268" s="104"/>
      <c r="J268" s="104"/>
      <c r="K268" s="104"/>
      <c r="L268" s="104"/>
      <c r="M268" s="104"/>
      <c r="N268" s="104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</row>
    <row r="269" spans="1:51" ht="13.2">
      <c r="A269" s="102"/>
      <c r="B269" s="102"/>
      <c r="C269" s="102"/>
      <c r="D269" s="102"/>
      <c r="E269" s="102"/>
      <c r="F269" s="102"/>
      <c r="G269" s="90"/>
      <c r="H269" s="104"/>
      <c r="I269" s="104"/>
      <c r="J269" s="104"/>
      <c r="K269" s="104"/>
      <c r="L269" s="104"/>
      <c r="M269" s="104"/>
      <c r="N269" s="104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</row>
    <row r="270" spans="1:51" ht="13.2">
      <c r="A270" s="102"/>
      <c r="B270" s="102"/>
      <c r="C270" s="102"/>
      <c r="D270" s="102"/>
      <c r="E270" s="102"/>
      <c r="F270" s="102"/>
      <c r="G270" s="90"/>
      <c r="H270" s="104"/>
      <c r="I270" s="104"/>
      <c r="J270" s="104"/>
      <c r="K270" s="104"/>
      <c r="L270" s="104"/>
      <c r="M270" s="104"/>
      <c r="N270" s="104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</row>
    <row r="271" spans="1:51" ht="13.2">
      <c r="A271" s="102"/>
      <c r="B271" s="102"/>
      <c r="C271" s="102"/>
      <c r="D271" s="102"/>
      <c r="E271" s="102"/>
      <c r="F271" s="102"/>
      <c r="G271" s="90"/>
      <c r="H271" s="104"/>
      <c r="I271" s="104"/>
      <c r="J271" s="104"/>
      <c r="K271" s="104"/>
      <c r="L271" s="104"/>
      <c r="M271" s="104"/>
      <c r="N271" s="104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</row>
    <row r="272" spans="1:51" ht="13.2">
      <c r="A272" s="102"/>
      <c r="B272" s="102"/>
      <c r="C272" s="102"/>
      <c r="D272" s="102"/>
      <c r="E272" s="102"/>
      <c r="F272" s="102"/>
      <c r="G272" s="90"/>
      <c r="H272" s="104"/>
      <c r="I272" s="104"/>
      <c r="J272" s="104"/>
      <c r="K272" s="104"/>
      <c r="L272" s="104"/>
      <c r="M272" s="104"/>
      <c r="N272" s="104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</row>
    <row r="273" spans="1:51" ht="13.2">
      <c r="A273" s="102"/>
      <c r="B273" s="102"/>
      <c r="C273" s="102"/>
      <c r="D273" s="102"/>
      <c r="E273" s="102"/>
      <c r="F273" s="102"/>
      <c r="G273" s="90"/>
      <c r="H273" s="104"/>
      <c r="I273" s="104"/>
      <c r="J273" s="104"/>
      <c r="K273" s="104"/>
      <c r="L273" s="104"/>
      <c r="M273" s="104"/>
      <c r="N273" s="104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</row>
    <row r="274" spans="1:51" ht="13.2">
      <c r="A274" s="102"/>
      <c r="B274" s="102"/>
      <c r="C274" s="102"/>
      <c r="D274" s="102"/>
      <c r="E274" s="102"/>
      <c r="F274" s="102"/>
      <c r="G274" s="90"/>
      <c r="H274" s="104"/>
      <c r="I274" s="104"/>
      <c r="J274" s="104"/>
      <c r="K274" s="104"/>
      <c r="L274" s="104"/>
      <c r="M274" s="104"/>
      <c r="N274" s="104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</row>
    <row r="275" spans="1:51" ht="13.2">
      <c r="A275" s="102"/>
      <c r="B275" s="102"/>
      <c r="C275" s="102"/>
      <c r="D275" s="102"/>
      <c r="E275" s="102"/>
      <c r="F275" s="102"/>
      <c r="G275" s="90"/>
      <c r="H275" s="104"/>
      <c r="I275" s="104"/>
      <c r="J275" s="104"/>
      <c r="K275" s="104"/>
      <c r="L275" s="104"/>
      <c r="M275" s="104"/>
      <c r="N275" s="104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</row>
    <row r="276" spans="1:51" ht="13.2">
      <c r="A276" s="102"/>
      <c r="B276" s="102"/>
      <c r="C276" s="102"/>
      <c r="D276" s="102"/>
      <c r="E276" s="102"/>
      <c r="F276" s="102"/>
      <c r="G276" s="90"/>
      <c r="H276" s="104"/>
      <c r="I276" s="104"/>
      <c r="J276" s="104"/>
      <c r="K276" s="104"/>
      <c r="L276" s="104"/>
      <c r="M276" s="104"/>
      <c r="N276" s="104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</row>
    <row r="277" spans="1:51" ht="13.2">
      <c r="A277" s="102"/>
      <c r="B277" s="102"/>
      <c r="C277" s="102"/>
      <c r="D277" s="102"/>
      <c r="E277" s="102"/>
      <c r="F277" s="102"/>
      <c r="G277" s="90"/>
      <c r="H277" s="104"/>
      <c r="I277" s="104"/>
      <c r="J277" s="104"/>
      <c r="K277" s="104"/>
      <c r="L277" s="104"/>
      <c r="M277" s="104"/>
      <c r="N277" s="104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</row>
    <row r="278" spans="1:51" ht="13.2">
      <c r="A278" s="102"/>
      <c r="B278" s="102"/>
      <c r="C278" s="102"/>
      <c r="D278" s="102"/>
      <c r="E278" s="102"/>
      <c r="F278" s="102"/>
      <c r="G278" s="90"/>
      <c r="H278" s="104"/>
      <c r="I278" s="104"/>
      <c r="J278" s="104"/>
      <c r="K278" s="104"/>
      <c r="L278" s="104"/>
      <c r="M278" s="104"/>
      <c r="N278" s="104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</row>
    <row r="279" spans="1:51" ht="13.2">
      <c r="A279" s="102"/>
      <c r="B279" s="102"/>
      <c r="C279" s="102"/>
      <c r="D279" s="102"/>
      <c r="E279" s="102"/>
      <c r="F279" s="102"/>
      <c r="G279" s="90"/>
      <c r="H279" s="104"/>
      <c r="I279" s="104"/>
      <c r="J279" s="104"/>
      <c r="K279" s="104"/>
      <c r="L279" s="104"/>
      <c r="M279" s="104"/>
      <c r="N279" s="104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</row>
    <row r="280" spans="1:51" ht="13.2">
      <c r="A280" s="102"/>
      <c r="B280" s="102"/>
      <c r="C280" s="102"/>
      <c r="D280" s="102"/>
      <c r="E280" s="102"/>
      <c r="F280" s="102"/>
      <c r="G280" s="90"/>
      <c r="H280" s="104"/>
      <c r="I280" s="104"/>
      <c r="J280" s="104"/>
      <c r="K280" s="104"/>
      <c r="L280" s="104"/>
      <c r="M280" s="104"/>
      <c r="N280" s="104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</row>
    <row r="281" spans="1:51" ht="13.2">
      <c r="A281" s="102"/>
      <c r="B281" s="102"/>
      <c r="C281" s="102"/>
      <c r="D281" s="102"/>
      <c r="E281" s="102"/>
      <c r="F281" s="102"/>
      <c r="G281" s="90"/>
      <c r="H281" s="104"/>
      <c r="I281" s="104"/>
      <c r="J281" s="104"/>
      <c r="K281" s="104"/>
      <c r="L281" s="104"/>
      <c r="M281" s="104"/>
      <c r="N281" s="104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</row>
    <row r="282" spans="1:51" ht="13.2">
      <c r="A282" s="102"/>
      <c r="B282" s="102"/>
      <c r="C282" s="102"/>
      <c r="D282" s="102"/>
      <c r="E282" s="102"/>
      <c r="F282" s="102"/>
      <c r="G282" s="90"/>
      <c r="H282" s="104"/>
      <c r="I282" s="104"/>
      <c r="J282" s="104"/>
      <c r="K282" s="104"/>
      <c r="L282" s="104"/>
      <c r="M282" s="104"/>
      <c r="N282" s="104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</row>
    <row r="283" spans="1:51" ht="13.2">
      <c r="H283" s="104"/>
      <c r="I283" s="104"/>
      <c r="J283" s="104"/>
      <c r="K283" s="104"/>
      <c r="L283" s="104"/>
      <c r="M283" s="104"/>
      <c r="N283" s="104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</row>
    <row r="284" spans="1:51" ht="13.2">
      <c r="H284" s="104"/>
      <c r="I284" s="104"/>
      <c r="J284" s="104"/>
      <c r="K284" s="104"/>
      <c r="L284" s="104"/>
      <c r="M284" s="104"/>
      <c r="N284" s="104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</row>
    <row r="285" spans="1:51" ht="13.2">
      <c r="H285" s="104"/>
      <c r="I285" s="104"/>
      <c r="J285" s="104"/>
      <c r="K285" s="104"/>
      <c r="L285" s="104"/>
      <c r="M285" s="104"/>
      <c r="N285" s="104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</row>
    <row r="286" spans="1:51" ht="13.2">
      <c r="H286" s="104"/>
      <c r="I286" s="104"/>
      <c r="J286" s="104"/>
      <c r="K286" s="104"/>
      <c r="L286" s="104"/>
      <c r="M286" s="104"/>
      <c r="N286" s="104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</row>
    <row r="287" spans="1:51" ht="13.2">
      <c r="H287" s="104"/>
      <c r="I287" s="104"/>
      <c r="J287" s="104"/>
      <c r="K287" s="104"/>
      <c r="L287" s="104"/>
      <c r="M287" s="104"/>
      <c r="N287" s="104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</row>
    <row r="288" spans="1:51" ht="13.2">
      <c r="H288" s="104"/>
      <c r="I288" s="104"/>
      <c r="J288" s="104"/>
      <c r="K288" s="104"/>
      <c r="L288" s="104"/>
      <c r="M288" s="104"/>
      <c r="N288" s="104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</row>
    <row r="289" spans="8:51" ht="13.2">
      <c r="H289" s="104"/>
      <c r="I289" s="104"/>
      <c r="J289" s="104"/>
      <c r="K289" s="104"/>
      <c r="L289" s="104"/>
      <c r="M289" s="104"/>
      <c r="N289" s="104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</row>
    <row r="290" spans="8:51" ht="13.2">
      <c r="H290" s="104"/>
      <c r="I290" s="104"/>
      <c r="J290" s="104"/>
      <c r="K290" s="104"/>
      <c r="L290" s="104"/>
      <c r="M290" s="104"/>
      <c r="N290" s="104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</row>
    <row r="291" spans="8:51" ht="13.2">
      <c r="H291" s="104"/>
      <c r="I291" s="104"/>
      <c r="J291" s="104"/>
      <c r="K291" s="104"/>
      <c r="L291" s="104"/>
      <c r="M291" s="104"/>
      <c r="N291" s="104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</row>
    <row r="292" spans="8:51" ht="13.2">
      <c r="H292" s="104"/>
      <c r="I292" s="104"/>
      <c r="J292" s="104"/>
      <c r="K292" s="104"/>
      <c r="L292" s="104"/>
      <c r="M292" s="104"/>
      <c r="N292" s="104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</row>
    <row r="293" spans="8:51" ht="13.2">
      <c r="H293" s="104"/>
      <c r="I293" s="104"/>
      <c r="J293" s="104"/>
      <c r="K293" s="104"/>
      <c r="L293" s="104"/>
      <c r="M293" s="104"/>
      <c r="N293" s="104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</row>
    <row r="294" spans="8:51" ht="13.2">
      <c r="H294" s="104"/>
      <c r="I294" s="104"/>
      <c r="J294" s="104"/>
      <c r="K294" s="104"/>
      <c r="L294" s="104"/>
      <c r="M294" s="104"/>
      <c r="N294" s="104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</row>
    <row r="295" spans="8:51" ht="13.2">
      <c r="H295" s="104"/>
      <c r="I295" s="104"/>
      <c r="J295" s="104"/>
      <c r="K295" s="104"/>
      <c r="L295" s="104"/>
      <c r="M295" s="104"/>
      <c r="N295" s="104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</row>
    <row r="296" spans="8:51" ht="13.2">
      <c r="H296" s="104"/>
      <c r="I296" s="104"/>
      <c r="J296" s="104"/>
      <c r="K296" s="104"/>
      <c r="L296" s="104"/>
      <c r="M296" s="104"/>
      <c r="N296" s="104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</row>
    <row r="297" spans="8:51" ht="13.2">
      <c r="H297" s="104"/>
      <c r="I297" s="104"/>
      <c r="J297" s="104"/>
      <c r="K297" s="104"/>
      <c r="L297" s="104"/>
      <c r="M297" s="104"/>
      <c r="N297" s="104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</row>
    <row r="298" spans="8:51" ht="13.2">
      <c r="H298" s="104"/>
      <c r="I298" s="104"/>
      <c r="J298" s="104"/>
      <c r="K298" s="104"/>
      <c r="L298" s="104"/>
      <c r="M298" s="104"/>
      <c r="N298" s="104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</row>
    <row r="299" spans="8:51" ht="13.2">
      <c r="H299" s="104"/>
      <c r="I299" s="104"/>
      <c r="J299" s="104"/>
      <c r="K299" s="104"/>
      <c r="L299" s="104"/>
      <c r="M299" s="104"/>
      <c r="N299" s="104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</row>
    <row r="300" spans="8:51" ht="13.2">
      <c r="H300" s="104"/>
      <c r="I300" s="104"/>
      <c r="J300" s="104"/>
      <c r="K300" s="104"/>
      <c r="L300" s="104"/>
      <c r="M300" s="104"/>
      <c r="N300" s="104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</row>
    <row r="301" spans="8:51" ht="13.2">
      <c r="H301" s="104"/>
      <c r="I301" s="104"/>
      <c r="J301" s="104"/>
      <c r="K301" s="104"/>
      <c r="L301" s="104"/>
      <c r="M301" s="104"/>
      <c r="N301" s="104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</row>
    <row r="302" spans="8:51" ht="13.2">
      <c r="H302" s="104"/>
      <c r="I302" s="104"/>
      <c r="J302" s="104"/>
      <c r="K302" s="104"/>
      <c r="L302" s="104"/>
      <c r="M302" s="104"/>
      <c r="N302" s="104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</row>
    <row r="303" spans="8:51" ht="13.2">
      <c r="H303" s="104"/>
      <c r="I303" s="104"/>
      <c r="J303" s="104"/>
      <c r="K303" s="104"/>
      <c r="L303" s="104"/>
      <c r="M303" s="104"/>
      <c r="N303" s="104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</row>
    <row r="304" spans="8:51" ht="13.2">
      <c r="H304" s="104"/>
      <c r="I304" s="104"/>
      <c r="J304" s="104"/>
      <c r="K304" s="104"/>
      <c r="L304" s="104"/>
      <c r="M304" s="104"/>
      <c r="N304" s="104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</row>
    <row r="305" spans="8:51" ht="13.2">
      <c r="H305" s="104"/>
      <c r="I305" s="104"/>
      <c r="J305" s="104"/>
      <c r="K305" s="104"/>
      <c r="L305" s="104"/>
      <c r="M305" s="104"/>
      <c r="N305" s="104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</row>
    <row r="306" spans="8:51" ht="13.2">
      <c r="H306" s="104"/>
      <c r="I306" s="104"/>
      <c r="J306" s="104"/>
      <c r="K306" s="104"/>
      <c r="L306" s="104"/>
      <c r="M306" s="104"/>
      <c r="N306" s="104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</row>
    <row r="307" spans="8:51" ht="13.2">
      <c r="H307" s="104"/>
      <c r="I307" s="104"/>
      <c r="J307" s="104"/>
      <c r="K307" s="104"/>
      <c r="L307" s="104"/>
      <c r="M307" s="104"/>
      <c r="N307" s="104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</row>
    <row r="308" spans="8:51" ht="13.2">
      <c r="H308" s="104"/>
      <c r="I308" s="104"/>
      <c r="J308" s="104"/>
      <c r="K308" s="104"/>
      <c r="L308" s="104"/>
      <c r="M308" s="104"/>
      <c r="N308" s="104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</row>
    <row r="309" spans="8:51" ht="13.2">
      <c r="H309" s="104"/>
      <c r="I309" s="104"/>
      <c r="J309" s="104"/>
      <c r="K309" s="104"/>
      <c r="L309" s="104"/>
      <c r="M309" s="104"/>
      <c r="N309" s="104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</row>
    <row r="310" spans="8:51" ht="13.2">
      <c r="H310" s="104"/>
      <c r="I310" s="104"/>
      <c r="J310" s="104"/>
      <c r="K310" s="104"/>
      <c r="L310" s="104"/>
      <c r="M310" s="104"/>
      <c r="N310" s="104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</row>
    <row r="311" spans="8:51" ht="13.2">
      <c r="H311" s="104"/>
      <c r="I311" s="104"/>
      <c r="J311" s="104"/>
      <c r="K311" s="104"/>
      <c r="L311" s="104"/>
      <c r="M311" s="104"/>
      <c r="N311" s="104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</row>
    <row r="312" spans="8:51" ht="13.2">
      <c r="H312" s="104"/>
      <c r="I312" s="104"/>
      <c r="J312" s="104"/>
      <c r="K312" s="104"/>
      <c r="L312" s="104"/>
      <c r="M312" s="104"/>
      <c r="N312" s="104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</row>
    <row r="313" spans="8:51" ht="13.2">
      <c r="H313" s="104"/>
      <c r="I313" s="104"/>
      <c r="J313" s="104"/>
      <c r="K313" s="104"/>
      <c r="L313" s="104"/>
      <c r="M313" s="104"/>
      <c r="N313" s="104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</row>
    <row r="314" spans="8:51" ht="13.2">
      <c r="H314" s="104"/>
      <c r="I314" s="104"/>
      <c r="J314" s="104"/>
      <c r="K314" s="104"/>
      <c r="L314" s="104"/>
      <c r="M314" s="104"/>
      <c r="N314" s="104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</row>
    <row r="315" spans="8:51" ht="13.2">
      <c r="H315" s="104"/>
      <c r="I315" s="104"/>
      <c r="J315" s="104"/>
      <c r="K315" s="104"/>
      <c r="L315" s="104"/>
      <c r="M315" s="104"/>
      <c r="N315" s="104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</row>
    <row r="316" spans="8:51" ht="13.2">
      <c r="H316" s="104"/>
      <c r="I316" s="104"/>
      <c r="J316" s="104"/>
      <c r="K316" s="104"/>
      <c r="L316" s="104"/>
      <c r="M316" s="104"/>
      <c r="N316" s="104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</row>
    <row r="317" spans="8:51" ht="13.2">
      <c r="H317" s="104"/>
      <c r="I317" s="104"/>
      <c r="J317" s="104"/>
      <c r="K317" s="104"/>
      <c r="L317" s="104"/>
      <c r="M317" s="104"/>
      <c r="N317" s="104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</row>
    <row r="318" spans="8:51" ht="13.2">
      <c r="H318" s="104"/>
      <c r="I318" s="104"/>
      <c r="J318" s="104"/>
      <c r="K318" s="104"/>
      <c r="L318" s="104"/>
      <c r="M318" s="104"/>
      <c r="N318" s="104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</row>
    <row r="319" spans="8:51" ht="13.2">
      <c r="H319" s="104"/>
      <c r="I319" s="104"/>
      <c r="J319" s="104"/>
      <c r="K319" s="104"/>
      <c r="L319" s="104"/>
      <c r="M319" s="104"/>
      <c r="N319" s="104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</row>
    <row r="320" spans="8:51" ht="13.2">
      <c r="H320" s="104"/>
      <c r="I320" s="104"/>
      <c r="J320" s="104"/>
      <c r="K320" s="104"/>
      <c r="L320" s="104"/>
      <c r="M320" s="104"/>
      <c r="N320" s="104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</row>
    <row r="321" spans="8:51" ht="13.2">
      <c r="H321" s="104"/>
      <c r="I321" s="104"/>
      <c r="J321" s="104"/>
      <c r="K321" s="104"/>
      <c r="L321" s="104"/>
      <c r="M321" s="104"/>
      <c r="N321" s="104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</row>
    <row r="322" spans="8:51" ht="13.2">
      <c r="H322" s="104"/>
      <c r="I322" s="104"/>
      <c r="J322" s="104"/>
      <c r="K322" s="104"/>
      <c r="L322" s="104"/>
      <c r="M322" s="104"/>
      <c r="N322" s="104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</row>
    <row r="323" spans="8:51" ht="13.2">
      <c r="H323" s="104"/>
      <c r="I323" s="104"/>
      <c r="J323" s="104"/>
      <c r="K323" s="104"/>
      <c r="L323" s="104"/>
      <c r="M323" s="104"/>
      <c r="N323" s="104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</row>
    <row r="324" spans="8:51" ht="13.2">
      <c r="H324" s="104"/>
      <c r="I324" s="104"/>
      <c r="J324" s="104"/>
      <c r="K324" s="104"/>
      <c r="L324" s="104"/>
      <c r="M324" s="104"/>
      <c r="N324" s="104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</row>
    <row r="325" spans="8:51" ht="13.2">
      <c r="H325" s="104"/>
      <c r="I325" s="104"/>
      <c r="J325" s="104"/>
      <c r="K325" s="104"/>
      <c r="L325" s="104"/>
      <c r="M325" s="104"/>
      <c r="N325" s="104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</row>
    <row r="326" spans="8:51" ht="13.2">
      <c r="H326" s="104"/>
      <c r="I326" s="104"/>
      <c r="J326" s="104"/>
      <c r="K326" s="104"/>
      <c r="L326" s="104"/>
      <c r="M326" s="104"/>
      <c r="N326" s="104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</row>
    <row r="327" spans="8:51" ht="13.2">
      <c r="H327" s="104"/>
      <c r="I327" s="104"/>
      <c r="J327" s="104"/>
      <c r="K327" s="104"/>
      <c r="L327" s="104"/>
      <c r="M327" s="104"/>
      <c r="N327" s="104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</row>
    <row r="328" spans="8:51" ht="13.2">
      <c r="H328" s="104"/>
      <c r="I328" s="104"/>
      <c r="J328" s="104"/>
      <c r="K328" s="104"/>
      <c r="L328" s="104"/>
      <c r="M328" s="104"/>
      <c r="N328" s="104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</row>
    <row r="329" spans="8:51" ht="13.2">
      <c r="H329" s="104"/>
      <c r="I329" s="104"/>
      <c r="J329" s="104"/>
      <c r="K329" s="104"/>
      <c r="L329" s="104"/>
      <c r="M329" s="104"/>
      <c r="N329" s="104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</row>
    <row r="330" spans="8:51" ht="13.2">
      <c r="H330" s="104"/>
      <c r="I330" s="104"/>
      <c r="J330" s="104"/>
      <c r="K330" s="104"/>
      <c r="L330" s="104"/>
      <c r="M330" s="104"/>
      <c r="N330" s="104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</row>
    <row r="331" spans="8:51" ht="13.2">
      <c r="H331" s="104"/>
      <c r="I331" s="104"/>
      <c r="J331" s="104"/>
      <c r="K331" s="104"/>
      <c r="L331" s="104"/>
      <c r="M331" s="104"/>
      <c r="N331" s="104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</row>
    <row r="332" spans="8:51" ht="13.2">
      <c r="H332" s="104"/>
      <c r="I332" s="104"/>
      <c r="J332" s="104"/>
      <c r="K332" s="104"/>
      <c r="L332" s="104"/>
      <c r="M332" s="104"/>
      <c r="N332" s="104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</row>
    <row r="333" spans="8:51" ht="13.2">
      <c r="H333" s="104"/>
      <c r="I333" s="104"/>
      <c r="J333" s="104"/>
      <c r="K333" s="104"/>
      <c r="L333" s="104"/>
      <c r="M333" s="104"/>
      <c r="N333" s="104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</row>
    <row r="334" spans="8:51" ht="13.2">
      <c r="H334" s="104"/>
      <c r="I334" s="104"/>
      <c r="J334" s="104"/>
      <c r="K334" s="104"/>
      <c r="L334" s="104"/>
      <c r="M334" s="104"/>
      <c r="N334" s="104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</row>
    <row r="335" spans="8:51" ht="13.2">
      <c r="H335" s="104"/>
      <c r="I335" s="104"/>
      <c r="J335" s="104"/>
      <c r="K335" s="104"/>
      <c r="L335" s="104"/>
      <c r="M335" s="104"/>
      <c r="N335" s="104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</row>
    <row r="336" spans="8:51" ht="13.2">
      <c r="H336" s="104"/>
      <c r="I336" s="104"/>
      <c r="J336" s="104"/>
      <c r="K336" s="104"/>
      <c r="L336" s="104"/>
      <c r="M336" s="104"/>
      <c r="N336" s="104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</row>
    <row r="337" spans="8:51" ht="13.2">
      <c r="H337" s="104"/>
      <c r="I337" s="104"/>
      <c r="J337" s="104"/>
      <c r="K337" s="104"/>
      <c r="L337" s="104"/>
      <c r="M337" s="104"/>
      <c r="N337" s="104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</row>
    <row r="338" spans="8:51" ht="13.2">
      <c r="H338" s="104"/>
      <c r="I338" s="104"/>
      <c r="J338" s="104"/>
      <c r="K338" s="104"/>
      <c r="L338" s="104"/>
      <c r="M338" s="104"/>
      <c r="N338" s="104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</row>
    <row r="339" spans="8:51" ht="13.2">
      <c r="H339" s="104"/>
      <c r="I339" s="104"/>
      <c r="J339" s="104"/>
      <c r="K339" s="104"/>
      <c r="L339" s="104"/>
      <c r="M339" s="104"/>
      <c r="N339" s="104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</row>
    <row r="340" spans="8:51" ht="13.2">
      <c r="H340" s="104"/>
      <c r="I340" s="104"/>
      <c r="J340" s="104"/>
      <c r="K340" s="104"/>
      <c r="L340" s="104"/>
      <c r="M340" s="104"/>
      <c r="N340" s="104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</row>
    <row r="341" spans="8:51" ht="13.2">
      <c r="H341" s="104"/>
      <c r="I341" s="104"/>
      <c r="J341" s="104"/>
      <c r="K341" s="104"/>
      <c r="L341" s="104"/>
      <c r="M341" s="104"/>
      <c r="N341" s="104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</row>
    <row r="342" spans="8:51" ht="13.2">
      <c r="H342" s="102"/>
      <c r="I342" s="102"/>
      <c r="J342" s="102"/>
      <c r="K342" s="102"/>
      <c r="L342" s="102"/>
      <c r="M342" s="102"/>
      <c r="N342" s="10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</row>
    <row r="343" spans="8:51" ht="13.2">
      <c r="H343" s="102"/>
      <c r="I343" s="102"/>
      <c r="J343" s="102"/>
      <c r="K343" s="102"/>
      <c r="L343" s="102"/>
      <c r="M343" s="102"/>
      <c r="N343" s="10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</row>
    <row r="344" spans="8:51" ht="13.2">
      <c r="H344" s="102"/>
      <c r="I344" s="102"/>
      <c r="J344" s="102"/>
      <c r="K344" s="102"/>
      <c r="L344" s="102"/>
      <c r="M344" s="102"/>
      <c r="N344" s="10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</row>
    <row r="345" spans="8:51" ht="13.2">
      <c r="H345" s="102"/>
      <c r="I345" s="102"/>
      <c r="J345" s="102"/>
      <c r="K345" s="102"/>
      <c r="L345" s="102"/>
      <c r="M345" s="102"/>
      <c r="N345" s="10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</row>
    <row r="346" spans="8:51" ht="13.2">
      <c r="H346" s="102"/>
      <c r="I346" s="102"/>
      <c r="J346" s="102"/>
      <c r="K346" s="102"/>
      <c r="L346" s="102"/>
      <c r="M346" s="102"/>
      <c r="N346" s="10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</row>
    <row r="347" spans="8:51" ht="13.2">
      <c r="H347" s="102"/>
      <c r="I347" s="102"/>
      <c r="J347" s="102"/>
      <c r="K347" s="102"/>
      <c r="L347" s="102"/>
      <c r="M347" s="102"/>
      <c r="N347" s="10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</row>
    <row r="348" spans="8:51" ht="13.2">
      <c r="H348" s="102"/>
      <c r="I348" s="102"/>
      <c r="J348" s="102"/>
      <c r="K348" s="102"/>
      <c r="L348" s="102"/>
      <c r="M348" s="102"/>
      <c r="N348" s="10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</row>
    <row r="349" spans="8:51" ht="13.2">
      <c r="H349" s="102"/>
      <c r="I349" s="102"/>
      <c r="J349" s="102"/>
      <c r="K349" s="102"/>
      <c r="L349" s="102"/>
      <c r="M349" s="102"/>
      <c r="N349" s="10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</row>
    <row r="350" spans="8:51" ht="13.2">
      <c r="H350" s="102"/>
      <c r="I350" s="102"/>
      <c r="J350" s="102"/>
      <c r="K350" s="102"/>
      <c r="L350" s="102"/>
      <c r="M350" s="102"/>
      <c r="N350" s="10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</row>
    <row r="351" spans="8:51" ht="13.2">
      <c r="H351" s="102"/>
      <c r="I351" s="102"/>
      <c r="J351" s="102"/>
      <c r="K351" s="102"/>
      <c r="L351" s="102"/>
      <c r="M351" s="102"/>
      <c r="N351" s="10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</row>
    <row r="352" spans="8:51" ht="13.2">
      <c r="H352" s="102"/>
      <c r="I352" s="102"/>
      <c r="J352" s="102"/>
      <c r="K352" s="102"/>
      <c r="L352" s="102"/>
      <c r="M352" s="102"/>
      <c r="N352" s="10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</row>
    <row r="353" spans="8:51" ht="13.2">
      <c r="H353" s="102"/>
      <c r="I353" s="102"/>
      <c r="J353" s="102"/>
      <c r="K353" s="102"/>
      <c r="L353" s="102"/>
      <c r="M353" s="102"/>
      <c r="N353" s="10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</row>
    <row r="354" spans="8:51" ht="13.2">
      <c r="H354" s="102"/>
      <c r="I354" s="102"/>
      <c r="J354" s="102"/>
      <c r="K354" s="102"/>
      <c r="L354" s="102"/>
      <c r="M354" s="102"/>
      <c r="N354" s="10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</row>
    <row r="355" spans="8:51" ht="13.2">
      <c r="H355" s="102"/>
      <c r="I355" s="102"/>
      <c r="J355" s="102"/>
      <c r="K355" s="102"/>
      <c r="L355" s="102"/>
      <c r="M355" s="102"/>
      <c r="N355" s="10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</row>
    <row r="356" spans="8:51" ht="13.2">
      <c r="H356" s="102"/>
      <c r="I356" s="102"/>
      <c r="J356" s="102"/>
      <c r="K356" s="102"/>
      <c r="L356" s="102"/>
      <c r="M356" s="102"/>
      <c r="N356" s="10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</row>
    <row r="357" spans="8:51" ht="13.2">
      <c r="H357" s="102"/>
      <c r="I357" s="102"/>
      <c r="J357" s="102"/>
      <c r="K357" s="102"/>
      <c r="L357" s="102"/>
      <c r="M357" s="102"/>
      <c r="N357" s="10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</row>
    <row r="358" spans="8:51" ht="13.2">
      <c r="H358" s="102"/>
      <c r="I358" s="102"/>
      <c r="J358" s="102"/>
      <c r="K358" s="102"/>
      <c r="L358" s="102"/>
      <c r="M358" s="102"/>
      <c r="N358" s="10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</row>
    <row r="359" spans="8:51" ht="13.2">
      <c r="H359" s="102"/>
      <c r="I359" s="102"/>
      <c r="J359" s="102"/>
      <c r="K359" s="102"/>
      <c r="L359" s="102"/>
      <c r="M359" s="102"/>
      <c r="N359" s="10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</row>
    <row r="360" spans="8:51" ht="13.2">
      <c r="H360" s="102"/>
      <c r="I360" s="102"/>
      <c r="J360" s="102"/>
      <c r="K360" s="102"/>
      <c r="L360" s="102"/>
      <c r="M360" s="102"/>
      <c r="N360" s="10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</row>
    <row r="361" spans="8:51" ht="13.2">
      <c r="H361" s="102"/>
      <c r="I361" s="102"/>
      <c r="J361" s="102"/>
      <c r="K361" s="102"/>
      <c r="L361" s="102"/>
      <c r="M361" s="102"/>
      <c r="N361" s="10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</row>
    <row r="362" spans="8:51" ht="13.2">
      <c r="H362" s="102"/>
      <c r="I362" s="102"/>
      <c r="J362" s="102"/>
      <c r="K362" s="102"/>
      <c r="L362" s="102"/>
      <c r="M362" s="102"/>
      <c r="N362" s="10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</row>
    <row r="363" spans="8:51" ht="13.2">
      <c r="H363" s="102"/>
      <c r="I363" s="102"/>
      <c r="J363" s="102"/>
      <c r="K363" s="102"/>
      <c r="L363" s="102"/>
      <c r="M363" s="102"/>
      <c r="N363" s="10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</row>
    <row r="364" spans="8:51" ht="13.2">
      <c r="H364" s="102"/>
      <c r="I364" s="102"/>
      <c r="J364" s="102"/>
      <c r="K364" s="102"/>
      <c r="L364" s="102"/>
      <c r="M364" s="102"/>
      <c r="N364" s="10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</row>
    <row r="365" spans="8:51" ht="13.2">
      <c r="H365" s="102"/>
      <c r="I365" s="102"/>
      <c r="J365" s="102"/>
      <c r="K365" s="102"/>
      <c r="L365" s="102"/>
      <c r="M365" s="102"/>
      <c r="N365" s="10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</row>
    <row r="366" spans="8:51" ht="13.2">
      <c r="H366" s="102"/>
      <c r="I366" s="102"/>
      <c r="J366" s="102"/>
      <c r="K366" s="102"/>
      <c r="L366" s="102"/>
      <c r="M366" s="102"/>
      <c r="N366" s="10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</row>
    <row r="367" spans="8:51" ht="13.2">
      <c r="H367" s="102"/>
      <c r="I367" s="102"/>
      <c r="J367" s="102"/>
      <c r="K367" s="102"/>
      <c r="L367" s="102"/>
      <c r="M367" s="102"/>
      <c r="N367" s="10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</row>
    <row r="368" spans="8:51" ht="13.2">
      <c r="H368" s="102"/>
      <c r="I368" s="102"/>
      <c r="J368" s="102"/>
      <c r="K368" s="102"/>
      <c r="L368" s="102"/>
      <c r="M368" s="102"/>
      <c r="N368" s="10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</row>
    <row r="369" spans="8:51" ht="13.2">
      <c r="H369" s="102"/>
      <c r="I369" s="102"/>
      <c r="J369" s="102"/>
      <c r="K369" s="102"/>
      <c r="L369" s="102"/>
      <c r="M369" s="102"/>
      <c r="N369" s="10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</row>
    <row r="370" spans="8:51" ht="13.2"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</row>
    <row r="371" spans="8:51" ht="13.2"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</row>
    <row r="372" spans="8:51" ht="13.2"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</row>
    <row r="373" spans="8:51" ht="13.2"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</row>
    <row r="374" spans="8:51" ht="13.2"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</row>
    <row r="375" spans="8:51" ht="13.2"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</row>
    <row r="376" spans="8:51" ht="13.2"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</row>
    <row r="377" spans="8:51" ht="13.2"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</row>
    <row r="378" spans="8:51" ht="13.2"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</row>
    <row r="379" spans="8:51" ht="13.2"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</row>
    <row r="380" spans="8:51" ht="13.2"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</row>
    <row r="381" spans="8:51" ht="13.2"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</row>
    <row r="382" spans="8:51" ht="13.2"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</row>
    <row r="383" spans="8:51" ht="13.2"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</row>
    <row r="384" spans="8:51" ht="13.2"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</row>
    <row r="385" spans="30:51" ht="13.2"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</row>
    <row r="386" spans="30:51" ht="13.2"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</row>
    <row r="387" spans="30:51" ht="13.2"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</row>
    <row r="388" spans="30:51" ht="13.2"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</row>
    <row r="389" spans="30:51" ht="13.2"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</row>
    <row r="390" spans="30:51" ht="13.2"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</row>
    <row r="391" spans="30:51" ht="13.2"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</row>
    <row r="392" spans="30:51" ht="13.2"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</row>
    <row r="393" spans="30:51" ht="13.2"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</row>
    <row r="394" spans="30:51" ht="13.2"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</row>
    <row r="395" spans="30:51" ht="13.2"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</row>
    <row r="396" spans="30:51" ht="13.2"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</row>
    <row r="397" spans="30:51" ht="13.2"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</row>
    <row r="398" spans="30:51" ht="13.2"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</row>
    <row r="399" spans="30:51" ht="13.2"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</row>
    <row r="400" spans="30:51" ht="13.2"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</row>
    <row r="401" spans="30:51" ht="13.2"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</row>
    <row r="402" spans="30:51" ht="13.2"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</row>
    <row r="403" spans="30:51" ht="13.2"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</row>
    <row r="404" spans="30:51" ht="13.2"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</row>
    <row r="405" spans="30:51" ht="13.2"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</row>
    <row r="406" spans="30:51" ht="13.2"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</row>
    <row r="407" spans="30:51" ht="13.2"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</row>
    <row r="408" spans="30:51" ht="13.2"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</row>
    <row r="409" spans="30:51" ht="13.2"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</row>
    <row r="410" spans="30:51" ht="13.2"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</row>
    <row r="411" spans="30:51" ht="13.2"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</row>
    <row r="412" spans="30:51" ht="13.2"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</row>
    <row r="413" spans="30:51" ht="13.2"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</row>
    <row r="414" spans="30:51" ht="13.2"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</row>
    <row r="415" spans="30:51" ht="13.2"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</row>
    <row r="416" spans="30:51" ht="13.2"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</row>
    <row r="417" spans="30:51" ht="13.2"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</row>
    <row r="418" spans="30:51" ht="13.2"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</row>
    <row r="419" spans="30:51" ht="13.2"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</row>
    <row r="420" spans="30:51" ht="13.2"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</row>
    <row r="421" spans="30:51" ht="13.2"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</row>
    <row r="422" spans="30:51" ht="13.2"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</row>
    <row r="423" spans="30:51" ht="13.2"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</row>
    <row r="424" spans="30:51" ht="13.2"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</row>
    <row r="425" spans="30:51" ht="13.2"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</row>
    <row r="426" spans="30:51" ht="13.2"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</row>
    <row r="427" spans="30:51" ht="13.2"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</row>
    <row r="428" spans="30:51" ht="13.2"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</row>
    <row r="429" spans="30:51" ht="13.2"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</row>
    <row r="430" spans="30:51" ht="13.2"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</row>
    <row r="431" spans="30:51" ht="13.2"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</row>
    <row r="432" spans="30:51" ht="13.2"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</row>
    <row r="433" spans="30:51" ht="13.2"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</row>
    <row r="434" spans="30:51" ht="13.2"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</row>
    <row r="435" spans="30:51" ht="13.2"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</row>
    <row r="436" spans="30:51" ht="13.2"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</row>
    <row r="437" spans="30:51" ht="13.2"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</row>
    <row r="438" spans="30:51" ht="13.2"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</row>
    <row r="439" spans="30:51" ht="13.2"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</row>
    <row r="440" spans="30:51" ht="13.2"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</row>
    <row r="441" spans="30:51" ht="13.2"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</row>
    <row r="442" spans="30:51" ht="13.2"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</row>
    <row r="443" spans="30:51" ht="13.2"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</row>
    <row r="444" spans="30:51" ht="13.2"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</row>
    <row r="445" spans="30:51" ht="13.2"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</row>
    <row r="446" spans="30:51" ht="13.2"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</row>
    <row r="447" spans="30:51" ht="13.2"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</row>
    <row r="448" spans="30:51" ht="13.2"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</row>
    <row r="449" spans="30:51" ht="13.2"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</row>
    <row r="450" spans="30:51" ht="13.2"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</row>
    <row r="451" spans="30:51" ht="13.2"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</row>
    <row r="452" spans="30:51" ht="13.2"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</row>
    <row r="453" spans="30:51" ht="13.2"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</row>
    <row r="454" spans="30:51" ht="13.2"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</row>
    <row r="455" spans="30:51" ht="13.2"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</row>
    <row r="456" spans="30:51" ht="13.2"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</row>
    <row r="457" spans="30:51" ht="13.2"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</row>
    <row r="458" spans="30:51" ht="13.2"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</row>
    <row r="459" spans="30:51" ht="13.2"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</row>
    <row r="460" spans="30:51" ht="13.2"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</row>
    <row r="461" spans="30:51" ht="13.2"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</row>
    <row r="462" spans="30:51" ht="13.2"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</row>
    <row r="463" spans="30:51" ht="13.2"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</row>
    <row r="464" spans="30:51" ht="13.2"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</row>
    <row r="465" spans="30:51" ht="13.2"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</row>
    <row r="466" spans="30:51" ht="13.2"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</row>
    <row r="467" spans="30:51" ht="13.2"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</row>
    <row r="468" spans="30:51" ht="13.2"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</row>
    <row r="469" spans="30:51" ht="13.2"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</row>
    <row r="470" spans="30:51" ht="13.2"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</row>
    <row r="471" spans="30:51" ht="13.2"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</row>
    <row r="472" spans="30:51" ht="13.2"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</row>
    <row r="473" spans="30:51" ht="13.2"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</row>
    <row r="474" spans="30:51" ht="13.2"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</row>
    <row r="475" spans="30:51" ht="13.2"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</row>
    <row r="476" spans="30:51" ht="13.2"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</row>
    <row r="477" spans="30:51" ht="13.2"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</row>
    <row r="478" spans="30:51" ht="13.2"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</row>
    <row r="479" spans="30:51" ht="13.2"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</row>
    <row r="480" spans="30:51" ht="13.2"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</row>
    <row r="481" spans="30:51" ht="13.2"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</row>
    <row r="482" spans="30:51" ht="13.2"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</row>
    <row r="483" spans="30:51" ht="13.2"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</row>
    <row r="484" spans="30:51" ht="13.2"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</row>
    <row r="485" spans="30:51" ht="13.2"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</row>
    <row r="486" spans="30:51" ht="13.2"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</row>
    <row r="487" spans="30:51" ht="13.2"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</row>
    <row r="488" spans="30:51" ht="13.2"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</row>
    <row r="489" spans="30:51" ht="13.2"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</row>
    <row r="490" spans="30:51" ht="13.2"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</row>
    <row r="491" spans="30:51" ht="13.2"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</row>
    <row r="492" spans="30:51" ht="13.2"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</row>
    <row r="493" spans="30:51" ht="13.2"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</row>
    <row r="494" spans="30:51" ht="13.2"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</row>
    <row r="495" spans="30:51" ht="13.2"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</row>
    <row r="496" spans="30:51" ht="13.2"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</row>
    <row r="497" spans="30:51" ht="13.2"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</row>
    <row r="498" spans="30:51" ht="13.2"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</row>
    <row r="499" spans="30:51" ht="13.2"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</row>
    <row r="500" spans="30:51" ht="13.2"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</row>
    <row r="501" spans="30:51" ht="13.2"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</row>
    <row r="502" spans="30:51" ht="13.2"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</row>
    <row r="503" spans="30:51" ht="13.2"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</row>
    <row r="504" spans="30:51" ht="13.2"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</row>
    <row r="505" spans="30:51" ht="13.2"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</row>
    <row r="506" spans="30:51" ht="13.2"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</row>
    <row r="507" spans="30:51" ht="13.2"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</row>
    <row r="508" spans="30:51" ht="13.2"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</row>
    <row r="509" spans="30:51" ht="13.2"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</row>
    <row r="510" spans="30:51" ht="13.2"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</row>
    <row r="511" spans="30:51" ht="13.2"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</row>
    <row r="512" spans="30:51" ht="13.2"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</row>
    <row r="513" spans="30:51" ht="13.2"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</row>
    <row r="514" spans="30:51" ht="13.2"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</row>
    <row r="515" spans="30:51" ht="13.2"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</row>
    <row r="516" spans="30:51" ht="13.2"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</row>
    <row r="517" spans="30:51" ht="13.2"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</row>
    <row r="518" spans="30:51" ht="13.2"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</row>
    <row r="519" spans="30:51" ht="13.2"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</row>
    <row r="520" spans="30:51" ht="13.2"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</row>
    <row r="521" spans="30:51" ht="13.2"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</row>
    <row r="522" spans="30:51" ht="13.2"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</row>
    <row r="523" spans="30:51" ht="13.2"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</row>
    <row r="524" spans="30:51" ht="13.2"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</row>
    <row r="525" spans="30:51" ht="13.2"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</row>
    <row r="526" spans="30:51" ht="13.2"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</row>
    <row r="527" spans="30:51" ht="13.2"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</row>
    <row r="528" spans="30:51" ht="13.2"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</row>
    <row r="529" spans="30:51" ht="13.2"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</row>
    <row r="530" spans="30:51" ht="13.2"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</row>
    <row r="531" spans="30:51" ht="13.2"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</row>
    <row r="532" spans="30:51" ht="13.2"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</row>
    <row r="533" spans="30:51" ht="13.2"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</row>
    <row r="534" spans="30:51" ht="13.2"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</row>
    <row r="535" spans="30:51" ht="13.2"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</row>
    <row r="536" spans="30:51" ht="13.2"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</row>
    <row r="537" spans="30:51" ht="13.2"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</row>
    <row r="538" spans="30:51" ht="13.2"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</row>
    <row r="539" spans="30:51" ht="13.2"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</row>
    <row r="540" spans="30:51" ht="13.2"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</row>
    <row r="541" spans="30:51" ht="13.2"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</row>
    <row r="542" spans="30:51" ht="13.2"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</row>
    <row r="543" spans="30:51" ht="13.2"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</row>
    <row r="544" spans="30:51" ht="13.2"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</row>
    <row r="545" spans="30:51" ht="13.2"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</row>
    <row r="546" spans="30:51" ht="13.2"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</row>
    <row r="547" spans="30:51" ht="13.2"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</row>
    <row r="548" spans="30:51" ht="13.2"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</row>
    <row r="549" spans="30:51" ht="13.2"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</row>
    <row r="550" spans="30:51" ht="13.2"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</row>
    <row r="551" spans="30:51" ht="13.2"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</row>
    <row r="552" spans="30:51" ht="13.2"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</row>
    <row r="553" spans="30:51" ht="13.2"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</row>
    <row r="554" spans="30:51" ht="13.2"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</row>
    <row r="555" spans="30:51" ht="13.2"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</row>
    <row r="556" spans="30:51" ht="13.2"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</row>
    <row r="557" spans="30:51" ht="13.2"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</row>
    <row r="558" spans="30:51" ht="13.2"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</row>
    <row r="559" spans="30:51" ht="13.2"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</row>
    <row r="560" spans="30:51" ht="13.2"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</row>
    <row r="561" spans="30:51" ht="13.2"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</row>
    <row r="562" spans="30:51" ht="13.2"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</row>
    <row r="563" spans="30:51" ht="13.2"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</row>
    <row r="564" spans="30:51" ht="13.2"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</row>
    <row r="565" spans="30:51" ht="13.2"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</row>
    <row r="566" spans="30:51" ht="13.2"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</row>
    <row r="567" spans="30:51" ht="13.2"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</row>
    <row r="568" spans="30:51" ht="13.2"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</row>
    <row r="569" spans="30:51" ht="13.2"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</row>
    <row r="570" spans="30:51" ht="13.2"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</row>
    <row r="571" spans="30:51" ht="13.2"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</row>
    <row r="572" spans="30:51" ht="13.2"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</row>
    <row r="573" spans="30:51" ht="13.2"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</row>
    <row r="574" spans="30:51" ht="13.2"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</row>
    <row r="575" spans="30:51" ht="13.2"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</row>
    <row r="576" spans="30:51" ht="13.2"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</row>
    <row r="577" spans="30:51" ht="13.2"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</row>
    <row r="578" spans="30:51" ht="13.2"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</row>
    <row r="579" spans="30:51" ht="13.2"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</row>
    <row r="580" spans="30:51" ht="13.2"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</row>
    <row r="581" spans="30:51" ht="13.2"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</row>
    <row r="582" spans="30:51" ht="13.2"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</row>
    <row r="583" spans="30:51" ht="13.2"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</row>
    <row r="584" spans="30:51" ht="13.2"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</row>
    <row r="585" spans="30:51" ht="13.2"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</row>
    <row r="586" spans="30:51" ht="13.2"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</row>
    <row r="587" spans="30:51" ht="13.2"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</row>
    <row r="588" spans="30:51" ht="13.2"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</row>
    <row r="589" spans="30:51" ht="13.2"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</row>
    <row r="590" spans="30:51" ht="13.2"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</row>
    <row r="591" spans="30:51" ht="13.2"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</row>
    <row r="592" spans="30:51" ht="13.2"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</row>
    <row r="593" spans="30:51" ht="13.2"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</row>
    <row r="594" spans="30:51" ht="13.2"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</row>
    <row r="595" spans="30:51" ht="13.2"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</row>
    <row r="596" spans="30:51" ht="13.2"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</row>
    <row r="597" spans="30:51" ht="13.2"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</row>
    <row r="598" spans="30:51" ht="13.2"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</row>
    <row r="599" spans="30:51" ht="13.2"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</row>
    <row r="600" spans="30:51" ht="13.2"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</row>
    <row r="601" spans="30:51" ht="13.2"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</row>
    <row r="602" spans="30:51" ht="13.2"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</row>
    <row r="603" spans="30:51" ht="13.2"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</row>
    <row r="604" spans="30:51" ht="13.2"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</row>
    <row r="605" spans="30:51" ht="13.2"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</row>
    <row r="606" spans="30:51" ht="13.2"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</row>
    <row r="607" spans="30:51" ht="13.2"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</row>
    <row r="608" spans="30:51" ht="13.2"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</row>
    <row r="609" spans="30:51" ht="13.2"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</row>
    <row r="610" spans="30:51" ht="13.2"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</row>
    <row r="611" spans="30:51" ht="13.2"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</row>
    <row r="612" spans="30:51" ht="13.2"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</row>
    <row r="613" spans="30:51" ht="13.2"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</row>
    <row r="614" spans="30:51" ht="13.2"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</row>
    <row r="615" spans="30:51" ht="13.2"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</row>
    <row r="616" spans="30:51" ht="13.2"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</row>
    <row r="617" spans="30:51" ht="13.2"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</row>
    <row r="618" spans="30:51" ht="13.2"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</row>
    <row r="619" spans="30:51" ht="13.2"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</row>
    <row r="620" spans="30:51" ht="13.2"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</row>
    <row r="621" spans="30:51" ht="13.2"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</row>
    <row r="622" spans="30:51" ht="13.2"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</row>
    <row r="623" spans="30:51" ht="13.2"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</row>
    <row r="624" spans="30:51" ht="13.2"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</row>
    <row r="625" spans="30:51" ht="13.2"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</row>
    <row r="626" spans="30:51" ht="13.2"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</row>
    <row r="627" spans="30:51" ht="13.2"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</row>
    <row r="628" spans="30:51" ht="13.2"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</row>
    <row r="629" spans="30:51" ht="13.2"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</row>
    <row r="630" spans="30:51" ht="13.2"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</row>
    <row r="631" spans="30:51" ht="13.2"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</row>
    <row r="632" spans="30:51" ht="13.2"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</row>
    <row r="633" spans="30:51" ht="13.2"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</row>
    <row r="634" spans="30:51" ht="13.2"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</row>
    <row r="635" spans="30:51" ht="13.2"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</row>
    <row r="636" spans="30:51" ht="13.2"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</row>
    <row r="637" spans="30:51" ht="13.2"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</row>
    <row r="638" spans="30:51" ht="13.2"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</row>
    <row r="639" spans="30:51" ht="13.2"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</row>
    <row r="640" spans="30:51" ht="13.2"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</row>
    <row r="641" spans="30:51" ht="13.2"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</row>
    <row r="642" spans="30:51" ht="13.2"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</row>
    <row r="643" spans="30:51" ht="13.2"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</row>
    <row r="644" spans="30:51" ht="13.2"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</row>
    <row r="645" spans="30:51" ht="13.2"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</row>
    <row r="646" spans="30:51" ht="13.2"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</row>
    <row r="647" spans="30:51" ht="13.2"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</row>
    <row r="648" spans="30:51" ht="13.2"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</row>
    <row r="649" spans="30:51" ht="13.2"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</row>
    <row r="650" spans="30:51" ht="13.2"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</row>
    <row r="651" spans="30:51" ht="13.2"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</row>
    <row r="652" spans="30:51" ht="13.2"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</row>
    <row r="653" spans="30:51" ht="13.2"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</row>
    <row r="654" spans="30:51" ht="13.2"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</row>
    <row r="655" spans="30:51" ht="13.2"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</row>
    <row r="656" spans="30:51" ht="13.2"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</row>
    <row r="657" spans="30:51" ht="13.2"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</row>
    <row r="658" spans="30:51" ht="13.2"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</row>
    <row r="659" spans="30:51" ht="13.2"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</row>
    <row r="660" spans="30:51" ht="13.2"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</row>
    <row r="661" spans="30:51" ht="13.2"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</row>
    <row r="662" spans="30:51" ht="13.2"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</row>
    <row r="663" spans="30:51" ht="13.2"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</row>
    <row r="664" spans="30:51" ht="13.2"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</row>
    <row r="665" spans="30:51" ht="13.2"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</row>
    <row r="666" spans="30:51" ht="13.2"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</row>
    <row r="667" spans="30:51" ht="13.2"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</row>
    <row r="668" spans="30:51" ht="13.2"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</row>
    <row r="669" spans="30:51" ht="13.2"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</row>
    <row r="670" spans="30:51" ht="13.2"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</row>
    <row r="671" spans="30:51" ht="13.2"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</row>
    <row r="672" spans="30:51" ht="13.2"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</row>
    <row r="673" spans="30:51" ht="13.2"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</row>
    <row r="674" spans="30:51" ht="13.2"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</row>
    <row r="675" spans="30:51" ht="13.2"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</row>
    <row r="676" spans="30:51" ht="13.2"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</row>
    <row r="677" spans="30:51" ht="13.2"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</row>
    <row r="678" spans="30:51" ht="13.2"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</row>
    <row r="679" spans="30:51" ht="13.2"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</row>
    <row r="680" spans="30:51" ht="13.2"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</row>
    <row r="681" spans="30:51" ht="13.2"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</row>
    <row r="682" spans="30:51" ht="13.2"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</row>
    <row r="683" spans="30:51" ht="13.2"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</row>
    <row r="684" spans="30:51" ht="13.2"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</row>
    <row r="685" spans="30:51" ht="13.2"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</row>
    <row r="686" spans="30:51" ht="13.2"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</row>
    <row r="687" spans="30:51" ht="13.2"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</row>
    <row r="688" spans="30:51" ht="13.2"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</row>
    <row r="689" spans="30:51" ht="13.2"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</row>
    <row r="690" spans="30:51" ht="13.2"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</row>
    <row r="691" spans="30:51" ht="13.2"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</row>
    <row r="692" spans="30:51" ht="13.2"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</row>
    <row r="693" spans="30:51" ht="13.2"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</row>
    <row r="694" spans="30:51" ht="13.2"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</row>
    <row r="695" spans="30:51" ht="13.2"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</row>
    <row r="696" spans="30:51" ht="13.2"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</row>
    <row r="697" spans="30:51" ht="13.2"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</row>
    <row r="698" spans="30:51" ht="13.2"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</row>
    <row r="699" spans="30:51" ht="13.2"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</row>
    <row r="700" spans="30:51" ht="13.2"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</row>
    <row r="701" spans="30:51" ht="13.2"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</row>
    <row r="702" spans="30:51" ht="13.2"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</row>
    <row r="703" spans="30:51" ht="13.2"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</row>
    <row r="704" spans="30:51" ht="13.2"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</row>
    <row r="705" spans="30:51" ht="13.2"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</row>
    <row r="706" spans="30:51" ht="13.2"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</row>
    <row r="707" spans="30:51" ht="13.2"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</row>
    <row r="708" spans="30:51" ht="13.2"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</row>
    <row r="709" spans="30:51" ht="13.2"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</row>
    <row r="710" spans="30:51" ht="13.2"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</row>
    <row r="711" spans="30:51" ht="13.2"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</row>
    <row r="712" spans="30:51" ht="13.2"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</row>
    <row r="713" spans="30:51" ht="13.2"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</row>
    <row r="714" spans="30:51" ht="13.2"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</row>
    <row r="715" spans="30:51" ht="13.2"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</row>
    <row r="716" spans="30:51" ht="13.2"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</row>
    <row r="717" spans="30:51" ht="13.2"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</row>
    <row r="718" spans="30:51" ht="13.2"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</row>
    <row r="719" spans="30:51" ht="13.2"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</row>
    <row r="720" spans="30:51" ht="13.2"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</row>
    <row r="721" spans="30:51" ht="13.2"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</row>
    <row r="722" spans="30:51" ht="13.2"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</row>
    <row r="723" spans="30:51" ht="13.2"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</row>
    <row r="724" spans="30:51" ht="13.2"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</row>
    <row r="725" spans="30:51" ht="13.2"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</row>
    <row r="726" spans="30:51" ht="13.2"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</row>
    <row r="727" spans="30:51" ht="13.2"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</row>
    <row r="728" spans="30:51" ht="13.2"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</row>
    <row r="729" spans="30:51" ht="13.2"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</row>
    <row r="730" spans="30:51" ht="13.2"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</row>
    <row r="731" spans="30:51" ht="13.2"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</row>
    <row r="732" spans="30:51" ht="13.2"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</row>
    <row r="733" spans="30:51" ht="13.2"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</row>
    <row r="734" spans="30:51" ht="13.2"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</row>
    <row r="735" spans="30:51" ht="13.2"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</row>
    <row r="736" spans="30:51" ht="13.2"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</row>
    <row r="737" spans="30:51" ht="13.2"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</row>
    <row r="738" spans="30:51" ht="13.2"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</row>
    <row r="739" spans="30:51" ht="13.2"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</row>
    <row r="740" spans="30:51" ht="13.2"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</row>
    <row r="741" spans="30:51" ht="13.2"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</row>
    <row r="742" spans="30:51" ht="13.2"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</row>
    <row r="743" spans="30:51" ht="13.2"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</row>
    <row r="744" spans="30:51" ht="13.2"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</row>
    <row r="745" spans="30:51" ht="13.2"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</row>
    <row r="746" spans="30:51" ht="13.2"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</row>
    <row r="747" spans="30:51" ht="13.2"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</row>
    <row r="748" spans="30:51" ht="13.2"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</row>
    <row r="749" spans="30:51" ht="13.2"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</row>
    <row r="750" spans="30:51" ht="13.2"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</row>
    <row r="751" spans="30:51" ht="13.2"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</row>
    <row r="752" spans="30:51" ht="13.2"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</row>
    <row r="753" spans="30:51" ht="13.2"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</row>
    <row r="754" spans="30:51" ht="13.2"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</row>
    <row r="755" spans="30:51" ht="13.2"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</row>
    <row r="756" spans="30:51" ht="13.2"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</row>
    <row r="757" spans="30:51" ht="13.2"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</row>
    <row r="758" spans="30:51" ht="13.2"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</row>
    <row r="759" spans="30:51" ht="13.2"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</row>
    <row r="760" spans="30:51" ht="13.2"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</row>
    <row r="761" spans="30:51" ht="13.2"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</row>
    <row r="762" spans="30:51" ht="13.2"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</row>
    <row r="763" spans="30:51" ht="13.2"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</row>
    <row r="764" spans="30:51" ht="13.2"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</row>
    <row r="765" spans="30:51" ht="13.2"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</row>
    <row r="766" spans="30:51" ht="13.2"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</row>
    <row r="767" spans="30:51" ht="13.2"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</row>
    <row r="768" spans="30:51" ht="13.2"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</row>
    <row r="769" spans="30:51" ht="13.2"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</row>
    <row r="770" spans="30:51" ht="13.2"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</row>
    <row r="771" spans="30:51" ht="13.2"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</row>
    <row r="772" spans="30:51" ht="13.2"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</row>
    <row r="773" spans="30:51" ht="13.2"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</row>
    <row r="774" spans="30:51" ht="13.2"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</row>
    <row r="775" spans="30:51" ht="13.2"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</row>
    <row r="776" spans="30:51" ht="13.2"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</row>
    <row r="777" spans="30:51" ht="13.2"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</row>
    <row r="778" spans="30:51" ht="13.2"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</row>
    <row r="779" spans="30:51" ht="13.2"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</row>
    <row r="780" spans="30:51" ht="13.2"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</row>
    <row r="781" spans="30:51" ht="13.2"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</row>
    <row r="782" spans="30:51" ht="13.2"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</row>
    <row r="783" spans="30:51" ht="13.2"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</row>
    <row r="784" spans="30:51" ht="13.2"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</row>
    <row r="785" spans="30:51" ht="13.2"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</row>
    <row r="786" spans="30:51" ht="13.2"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</row>
    <row r="787" spans="30:51" ht="13.2"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</row>
    <row r="788" spans="30:51" ht="13.2"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</row>
    <row r="789" spans="30:51" ht="13.2"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</row>
    <row r="790" spans="30:51" ht="13.2"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</row>
    <row r="791" spans="30:51" ht="13.2"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</row>
    <row r="792" spans="30:51" ht="13.2"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</row>
    <row r="793" spans="30:51" ht="13.2"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</row>
    <row r="794" spans="30:51" ht="13.2"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</row>
    <row r="795" spans="30:51" ht="13.2"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</row>
    <row r="796" spans="30:51" ht="13.2"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</row>
    <row r="797" spans="30:51" ht="13.2"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</row>
    <row r="798" spans="30:51" ht="13.2"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</row>
    <row r="799" spans="30:51" ht="13.2"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</row>
    <row r="800" spans="30:51" ht="13.2"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</row>
    <row r="801" spans="30:51" ht="13.2"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</row>
    <row r="802" spans="30:51" ht="13.2"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</row>
    <row r="803" spans="30:51" ht="13.2"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</row>
    <row r="804" spans="30:51" ht="13.2"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</row>
    <row r="805" spans="30:51" ht="13.2"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</row>
    <row r="806" spans="30:51" ht="13.2"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</row>
    <row r="807" spans="30:51" ht="13.2"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</row>
    <row r="808" spans="30:51" ht="13.2"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</row>
    <row r="809" spans="30:51" ht="13.2"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</row>
    <row r="810" spans="30:51" ht="13.2"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</row>
    <row r="811" spans="30:51" ht="13.2"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</row>
    <row r="812" spans="30:51" ht="13.2"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</row>
    <row r="813" spans="30:51" ht="13.2"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</row>
    <row r="814" spans="30:51" ht="13.2"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</row>
    <row r="815" spans="30:51" ht="13.2"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</row>
    <row r="816" spans="30:51" ht="13.2"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</row>
    <row r="817" spans="30:51" ht="13.2"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</row>
    <row r="818" spans="30:51" ht="13.2"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</row>
    <row r="819" spans="30:51" ht="13.2"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</row>
    <row r="820" spans="30:51" ht="13.2"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</row>
    <row r="821" spans="30:51" ht="13.2"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</row>
    <row r="822" spans="30:51" ht="13.2"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</row>
    <row r="823" spans="30:51" ht="13.2"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</row>
    <row r="824" spans="30:51" ht="13.2"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</row>
    <row r="825" spans="30:51" ht="13.2"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</row>
    <row r="826" spans="30:51" ht="13.2"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</row>
    <row r="827" spans="30:51" ht="13.2"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</row>
    <row r="828" spans="30:51" ht="13.2"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</row>
    <row r="829" spans="30:51" ht="13.2"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</row>
    <row r="830" spans="30:51" ht="13.2"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</row>
    <row r="831" spans="30:51" ht="13.2"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</row>
    <row r="832" spans="30:51" ht="13.2"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</row>
    <row r="833" spans="30:51" ht="13.2"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</row>
    <row r="834" spans="30:51" ht="13.2"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</row>
    <row r="835" spans="30:51" ht="13.2"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</row>
    <row r="836" spans="30:51" ht="13.2"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</row>
    <row r="837" spans="30:51" ht="13.2"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</row>
    <row r="838" spans="30:51" ht="13.2"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</row>
    <row r="839" spans="30:51" ht="13.2"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</row>
    <row r="840" spans="30:51" ht="13.2"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</row>
    <row r="841" spans="30:51" ht="13.2"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</row>
    <row r="842" spans="30:51" ht="13.2"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</row>
    <row r="843" spans="30:51" ht="13.2"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</row>
    <row r="844" spans="30:51" ht="13.2"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</row>
    <row r="845" spans="30:51" ht="13.2"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</row>
    <row r="846" spans="30:51" ht="13.2"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</row>
    <row r="847" spans="30:51" ht="13.2"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</row>
    <row r="848" spans="30:51" ht="13.2"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</row>
    <row r="849" spans="30:51" ht="13.2"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</row>
    <row r="850" spans="30:51" ht="13.2"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</row>
    <row r="851" spans="30:51" ht="13.2"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</row>
    <row r="852" spans="30:51" ht="13.2"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</row>
    <row r="853" spans="30:51" ht="13.2"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</row>
    <row r="854" spans="30:51" ht="13.2"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</row>
    <row r="855" spans="30:51" ht="13.2"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</row>
    <row r="856" spans="30:51" ht="13.2"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</row>
    <row r="857" spans="30:51" ht="13.2"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</row>
    <row r="858" spans="30:51" ht="13.2"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</row>
    <row r="859" spans="30:51" ht="13.2"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</row>
    <row r="860" spans="30:51" ht="13.2"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</row>
    <row r="861" spans="30:51" ht="13.2"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</row>
    <row r="862" spans="30:51" ht="13.2"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</row>
    <row r="863" spans="30:51" ht="13.2"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</row>
    <row r="864" spans="30:51" ht="13.2"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</row>
    <row r="865" spans="30:51" ht="13.2"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</row>
    <row r="866" spans="30:51" ht="13.2"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</row>
    <row r="867" spans="30:51" ht="13.2"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</row>
    <row r="868" spans="30:51" ht="13.2"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</row>
    <row r="869" spans="30:51" ht="13.2"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</row>
    <row r="870" spans="30:51" ht="13.2"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</row>
    <row r="871" spans="30:51" ht="13.2"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</row>
    <row r="872" spans="30:51" ht="13.2"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</row>
    <row r="873" spans="30:51" ht="13.2"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</row>
    <row r="874" spans="30:51" ht="13.2"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</row>
    <row r="875" spans="30:51" ht="13.2"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</row>
    <row r="876" spans="30:51" ht="13.2"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</row>
    <row r="877" spans="30:51" ht="13.2"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</row>
    <row r="878" spans="30:51" ht="13.2"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</row>
    <row r="879" spans="30:51" ht="13.2"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</row>
    <row r="880" spans="30:51" ht="13.2"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</row>
    <row r="881" spans="30:51" ht="13.2"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</row>
    <row r="882" spans="30:51" ht="13.2"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</row>
    <row r="883" spans="30:51" ht="13.2"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</row>
    <row r="884" spans="30:51" ht="13.2"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</row>
    <row r="885" spans="30:51" ht="13.2"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</row>
    <row r="886" spans="30:51" ht="13.2"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</row>
    <row r="887" spans="30:51" ht="13.2"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</row>
    <row r="888" spans="30:51" ht="13.2"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</row>
    <row r="889" spans="30:51" ht="13.2"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</row>
    <row r="890" spans="30:51" ht="13.2"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</row>
    <row r="891" spans="30:51" ht="13.2"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</row>
    <row r="892" spans="30:51" ht="13.2"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</row>
    <row r="893" spans="30:51" ht="13.2"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</row>
    <row r="894" spans="30:51" ht="13.2"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</row>
    <row r="895" spans="30:51" ht="13.2"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</row>
    <row r="896" spans="30:51" ht="13.2"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</row>
    <row r="897" spans="30:51" ht="13.2"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</row>
    <row r="898" spans="30:51" ht="13.2"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</row>
    <row r="899" spans="30:51" ht="13.2"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</row>
    <row r="900" spans="30:51" ht="13.2"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</row>
    <row r="901" spans="30:51" ht="13.2"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</row>
    <row r="902" spans="30:51" ht="13.2"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</row>
    <row r="903" spans="30:51" ht="13.2"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</row>
    <row r="904" spans="30:51" ht="13.2"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</row>
    <row r="905" spans="30:51" ht="13.2"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</row>
    <row r="906" spans="30:51" ht="13.2"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</row>
    <row r="907" spans="30:51" ht="13.2"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</row>
    <row r="908" spans="30:51" ht="13.2"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</row>
    <row r="909" spans="30:51" ht="13.2"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</row>
    <row r="910" spans="30:51" ht="13.2"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</row>
    <row r="911" spans="30:51" ht="13.2"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</row>
    <row r="912" spans="30:51" ht="13.2"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</row>
    <row r="913" spans="30:51" ht="13.2"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</row>
    <row r="914" spans="30:51" ht="13.2"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</row>
    <row r="915" spans="30:51" ht="13.2"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</row>
    <row r="916" spans="30:51" ht="13.2"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</row>
    <row r="917" spans="30:51" ht="13.2"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</row>
    <row r="918" spans="30:51" ht="13.2"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</row>
    <row r="919" spans="30:51" ht="13.2"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</row>
    <row r="920" spans="30:51" ht="13.2"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</row>
    <row r="921" spans="30:51" ht="13.2"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</row>
    <row r="922" spans="30:51" ht="13.2"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</row>
    <row r="923" spans="30:51" ht="13.2"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</row>
    <row r="924" spans="30:51" ht="13.2"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</row>
    <row r="925" spans="30:51" ht="13.2"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</row>
    <row r="926" spans="30:51" ht="13.2"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</row>
    <row r="927" spans="30:51" ht="13.2"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</row>
    <row r="928" spans="30:51" ht="13.2"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</row>
    <row r="929" spans="30:51" ht="13.2"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</row>
    <row r="930" spans="30:51" ht="13.2"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</row>
    <row r="931" spans="30:51" ht="13.2"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</row>
    <row r="932" spans="30:51" ht="13.2"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</row>
    <row r="933" spans="30:51" ht="13.2"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</row>
    <row r="934" spans="30:51" ht="13.2"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</row>
    <row r="935" spans="30:51" ht="13.2"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</row>
    <row r="936" spans="30:51" ht="13.2"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</row>
    <row r="937" spans="30:51" ht="13.2"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</row>
    <row r="938" spans="30:51" ht="13.2"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</row>
    <row r="939" spans="30:51" ht="13.2"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</row>
    <row r="940" spans="30:51" ht="13.2"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</row>
    <row r="941" spans="30:51" ht="13.2"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</row>
    <row r="942" spans="30:51" ht="13.2"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</row>
    <row r="943" spans="30:51" ht="13.2"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</row>
    <row r="944" spans="30:51" ht="13.2"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</row>
    <row r="945" spans="30:51" ht="13.2"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</row>
    <row r="946" spans="30:51" ht="13.2"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</row>
    <row r="947" spans="30:51" ht="13.2"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</row>
    <row r="948" spans="30:51" ht="13.2"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</row>
    <row r="949" spans="30:51" ht="13.2"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</row>
    <row r="950" spans="30:51" ht="13.2"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</row>
    <row r="951" spans="30:51" ht="13.2"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</row>
    <row r="952" spans="30:51" ht="13.2"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</row>
    <row r="953" spans="30:51" ht="13.2"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</row>
    <row r="954" spans="30:51" ht="13.2"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</row>
    <row r="955" spans="30:51" ht="13.2"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</row>
    <row r="956" spans="30:51" ht="13.2"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</row>
    <row r="957" spans="30:51" ht="13.2"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</row>
    <row r="958" spans="30:51" ht="13.2"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</row>
    <row r="959" spans="30:51" ht="13.2"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</row>
    <row r="960" spans="30:51" ht="13.2"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</row>
    <row r="961" spans="30:51" ht="13.2"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</row>
    <row r="962" spans="30:51" ht="13.2"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</row>
    <row r="963" spans="30:51" ht="13.2"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</row>
    <row r="964" spans="30:51" ht="13.2"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</row>
    <row r="965" spans="30:51" ht="13.2"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</row>
    <row r="966" spans="30:51" ht="13.2"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</row>
    <row r="967" spans="30:51" ht="13.2"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</row>
    <row r="968" spans="30:51" ht="13.2"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</row>
    <row r="969" spans="30:51" ht="13.2"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</row>
    <row r="970" spans="30:51" ht="13.2"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</row>
    <row r="971" spans="30:51" ht="13.2"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</row>
    <row r="972" spans="30:51" ht="13.2"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</row>
    <row r="973" spans="30:51" ht="13.2"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</row>
    <row r="974" spans="30:51" ht="13.2"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</row>
    <row r="975" spans="30:51" ht="13.2"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</row>
    <row r="976" spans="30:51" ht="13.2"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</row>
    <row r="977" spans="30:51" ht="13.2"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</row>
    <row r="978" spans="30:51" ht="13.2"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</row>
    <row r="979" spans="30:51" ht="13.2"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</row>
    <row r="980" spans="30:51" ht="13.2"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</row>
    <row r="981" spans="30:51" ht="13.2"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</row>
    <row r="982" spans="30:51" ht="13.2"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</row>
    <row r="983" spans="30:51" ht="13.2"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</row>
    <row r="984" spans="30:51" ht="13.2"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</row>
    <row r="985" spans="30:51" ht="13.2"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</row>
    <row r="986" spans="30:51" ht="13.2"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</row>
    <row r="987" spans="30:51" ht="13.2"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</row>
    <row r="988" spans="30:51" ht="13.2"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</row>
    <row r="989" spans="30:51" ht="13.2"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</row>
    <row r="990" spans="30:51" ht="13.2"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</row>
    <row r="991" spans="30:51" ht="13.2"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</row>
    <row r="992" spans="30:51" ht="13.2"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</row>
    <row r="993" spans="30:51" ht="13.2"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</row>
    <row r="994" spans="30:51" ht="13.2"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</row>
    <row r="995" spans="30:51" ht="13.2"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</row>
    <row r="996" spans="30:51" ht="13.2"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</row>
    <row r="997" spans="30:51" ht="13.2"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</row>
    <row r="998" spans="30:51" ht="13.2"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</row>
    <row r="999" spans="30:51" ht="13.2"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</row>
    <row r="1000" spans="30:51" ht="13.2"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</row>
    <row r="1001" spans="30:51" ht="13.2"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</row>
    <row r="1002" spans="30:51" ht="13.2"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</row>
    <row r="1003" spans="30:51" ht="13.2"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</row>
    <row r="1004" spans="30:51" ht="13.2"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</row>
    <row r="1005" spans="30:51" ht="13.2"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</row>
    <row r="1006" spans="30:51" ht="13.2"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</row>
    <row r="1007" spans="30:51" ht="13.2"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</row>
    <row r="1008" spans="30:51" ht="13.2"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</row>
    <row r="1009" spans="30:51" ht="13.2"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</row>
    <row r="1010" spans="30:51" ht="13.2"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</row>
    <row r="1011" spans="30:51" ht="13.2"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</row>
    <row r="1012" spans="30:51" ht="13.2"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</row>
    <row r="1013" spans="30:51" ht="13.2"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</row>
    <row r="1014" spans="30:51" ht="13.2"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</row>
    <row r="1015" spans="30:51" ht="13.2"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</row>
    <row r="1016" spans="30:51" ht="13.2"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</row>
    <row r="1017" spans="30:51" ht="13.2"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</row>
    <row r="1018" spans="30:51" ht="13.2"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</row>
    <row r="1019" spans="30:51" ht="13.2"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</row>
    <row r="1020" spans="30:51" ht="13.2"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</row>
    <row r="1021" spans="30:51" ht="13.2"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</row>
    <row r="1022" spans="30:51" ht="13.2"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</row>
    <row r="1023" spans="30:51" ht="13.2"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</row>
    <row r="1024" spans="30:51" ht="13.2"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</row>
    <row r="1025" spans="30:51" ht="13.2"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</row>
    <row r="1026" spans="30:51" ht="13.2"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</row>
    <row r="1027" spans="30:51" ht="13.2"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</row>
    <row r="1028" spans="30:51" ht="13.2"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</row>
    <row r="1029" spans="30:51" ht="13.2"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</row>
    <row r="1030" spans="30:51" ht="13.2"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</row>
    <row r="1031" spans="30:51" ht="13.2"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</row>
    <row r="1032" spans="30:51" ht="13.2"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</row>
    <row r="1033" spans="30:51" ht="13.2"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</row>
    <row r="1034" spans="30:51" ht="13.2"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</row>
    <row r="1035" spans="30:51" ht="13.2"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</row>
    <row r="1036" spans="30:51" ht="13.2"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</row>
    <row r="1037" spans="30:51" ht="13.2"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</row>
    <row r="1038" spans="30:51" ht="13.2"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</row>
    <row r="1039" spans="30:51" ht="13.2"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</row>
    <row r="1040" spans="30:51" ht="13.2"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</row>
    <row r="1041" spans="30:51" ht="13.2"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</row>
    <row r="1042" spans="30:51" ht="13.2"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</row>
    <row r="1043" spans="30:51" ht="13.2"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</row>
    <row r="1044" spans="30:51" ht="13.2"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</row>
    <row r="1045" spans="30:51" ht="13.2"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</row>
    <row r="1046" spans="30:51" ht="13.2"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</row>
    <row r="1047" spans="30:51" ht="13.2"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</row>
    <row r="1048" spans="30:51" ht="13.2"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</row>
    <row r="1049" spans="30:51" ht="13.2"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</row>
    <row r="1050" spans="30:51" ht="13.2"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</row>
    <row r="1051" spans="30:51" ht="13.2"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</row>
    <row r="1052" spans="30:51" ht="13.2"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</row>
    <row r="1053" spans="30:51" ht="13.2"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</row>
    <row r="1054" spans="30:51" ht="13.2"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</row>
    <row r="1055" spans="30:51" ht="13.2"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</row>
    <row r="1056" spans="30:51" ht="13.2"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</row>
    <row r="1057" spans="30:51" ht="13.2"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</row>
    <row r="1058" spans="30:51" ht="13.2"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</row>
    <row r="1059" spans="30:51" ht="13.2"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</row>
    <row r="1060" spans="30:51" ht="13.2"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</row>
    <row r="1061" spans="30:51" ht="13.2"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</row>
    <row r="1062" spans="30:51" ht="13.2"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</row>
    <row r="1063" spans="30:51" ht="13.2"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</row>
    <row r="1064" spans="30:51" ht="13.2"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</row>
    <row r="1065" spans="30:51" ht="13.2"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</row>
    <row r="1066" spans="30:51" ht="13.2"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</row>
    <row r="1067" spans="30:51" ht="13.2"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</row>
    <row r="1068" spans="30:51" ht="13.2"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</row>
    <row r="1069" spans="30:51" ht="13.2"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</row>
    <row r="1070" spans="30:51" ht="13.2"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</row>
    <row r="1071" spans="30:51" ht="13.2"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</row>
    <row r="1072" spans="30:51" ht="13.2"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</row>
    <row r="1073" spans="30:51" ht="13.2"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</row>
    <row r="1074" spans="30:51" ht="13.2"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</row>
    <row r="1075" spans="30:51" ht="13.2"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</row>
    <row r="1076" spans="30:51" ht="13.2"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</row>
    <row r="1077" spans="30:51" ht="13.2"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</row>
    <row r="1078" spans="30:51" ht="13.2"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</row>
    <row r="1079" spans="30:51" ht="13.2"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</row>
    <row r="1080" spans="30:51" ht="13.2"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</row>
    <row r="1081" spans="30:51" ht="13.2"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</row>
    <row r="1082" spans="30:51" ht="13.2"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</row>
    <row r="1083" spans="30:51" ht="13.2"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</row>
    <row r="1084" spans="30:51" ht="13.2"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</row>
    <row r="1085" spans="30:51" ht="13.2"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</row>
    <row r="1086" spans="30:51" ht="13.2"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</row>
    <row r="1087" spans="30:51" ht="13.2"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</row>
    <row r="1088" spans="30:51" ht="13.2"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</row>
    <row r="1089" spans="30:51" ht="13.2"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</row>
    <row r="1090" spans="30:51" ht="13.2"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</row>
    <row r="1091" spans="30:51" ht="13.2"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</row>
    <row r="1092" spans="30:51" ht="13.2"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</row>
    <row r="1093" spans="30:51" ht="13.2"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</row>
    <row r="1094" spans="30:51" ht="13.2"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</row>
    <row r="1095" spans="30:51" ht="13.2"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</row>
    <row r="1096" spans="30:51" ht="13.2"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</row>
    <row r="1097" spans="30:51" ht="13.2"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</row>
    <row r="1098" spans="30:51" ht="13.2"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</row>
    <row r="1099" spans="30:51" ht="13.2"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</row>
    <row r="1100" spans="30:51" ht="13.2"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</row>
    <row r="1101" spans="30:51" ht="13.2"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</row>
    <row r="1102" spans="30:51" ht="13.2"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</row>
    <row r="1103" spans="30:51" ht="13.2"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</row>
    <row r="1104" spans="30:51" ht="13.2"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</row>
    <row r="1105" spans="30:51" ht="13.2"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</row>
    <row r="1106" spans="30:51" ht="13.2"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</row>
    <row r="1107" spans="30:51" ht="13.2"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</row>
    <row r="1108" spans="30:51" ht="13.2"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</row>
    <row r="1109" spans="30:51" ht="13.2"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</row>
    <row r="1110" spans="30:51" ht="13.2"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</row>
    <row r="1111" spans="30:51" ht="13.2"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</row>
    <row r="1112" spans="30:51" ht="13.2"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</row>
    <row r="1113" spans="30:51" ht="13.2"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</row>
    <row r="1114" spans="30:51" ht="13.2"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</row>
    <row r="1115" spans="30:51" ht="13.2"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</row>
    <row r="1116" spans="30:51" ht="13.2"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</row>
    <row r="1117" spans="30:51" ht="13.2"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</row>
    <row r="1118" spans="30:51" ht="13.2"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</row>
    <row r="1119" spans="30:51" ht="13.2"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</row>
    <row r="1120" spans="30:51" ht="13.2"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</row>
    <row r="1121" spans="30:51" ht="13.2"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</row>
    <row r="1122" spans="30:51" ht="13.2"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</row>
    <row r="1123" spans="30:51" ht="13.2"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</row>
    <row r="1124" spans="30:51" ht="13.2"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</row>
    <row r="1125" spans="30:51" ht="13.2"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</row>
    <row r="1126" spans="30:51" ht="13.2"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</row>
    <row r="1127" spans="30:51" ht="13.2"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</row>
    <row r="1128" spans="30:51" ht="13.2"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</row>
    <row r="1129" spans="30:51" ht="13.2"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</row>
    <row r="1130" spans="30:51" ht="13.2"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</row>
    <row r="1131" spans="30:51" ht="13.2"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</row>
    <row r="1132" spans="30:51" ht="13.2"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</row>
    <row r="1133" spans="30:51" ht="13.2"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</row>
    <row r="1134" spans="30:51" ht="13.2"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</row>
    <row r="1135" spans="30:51" ht="13.2"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</row>
    <row r="1136" spans="30:51" ht="13.2"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</row>
    <row r="1137" spans="30:51" ht="13.2"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</row>
    <row r="1138" spans="30:51" ht="13.2"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</row>
    <row r="1139" spans="30:51" ht="13.2"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</row>
    <row r="1140" spans="30:51" ht="13.2"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</row>
    <row r="1141" spans="30:51" ht="13.2"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</row>
    <row r="1142" spans="30:51" ht="13.2"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</row>
    <row r="1143" spans="30:51" ht="13.2"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</row>
    <row r="1144" spans="30:51" ht="13.2"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</row>
    <row r="1145" spans="30:51" ht="13.2"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</row>
    <row r="1146" spans="30:51" ht="13.2"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</row>
    <row r="1147" spans="30:51" ht="13.2"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</row>
    <row r="1148" spans="30:51" ht="13.2"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</row>
    <row r="1149" spans="30:51" ht="13.2"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</row>
    <row r="1150" spans="30:51" ht="13.2"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</row>
    <row r="1151" spans="30:51" ht="13.2"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</row>
    <row r="1152" spans="30:51" ht="13.2"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</row>
    <row r="1153" spans="30:51" ht="13.2"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</row>
    <row r="1154" spans="30:51" ht="13.2"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</row>
    <row r="1155" spans="30:51" ht="13.2"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</row>
    <row r="1156" spans="30:51" ht="13.2"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</row>
    <row r="1157" spans="30:51" ht="13.2"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</row>
    <row r="1158" spans="30:51" ht="13.2"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</row>
    <row r="1159" spans="30:51" ht="13.2"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</row>
    <row r="1160" spans="30:51" ht="13.2"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</row>
    <row r="1161" spans="30:51" ht="13.2"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</row>
    <row r="1162" spans="30:51" ht="13.2"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</row>
    <row r="1163" spans="30:51" ht="13.2"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</row>
    <row r="1164" spans="30:51" ht="13.2"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</row>
    <row r="1165" spans="30:51" ht="13.2"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</row>
    <row r="1166" spans="30:51" ht="13.2"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</row>
    <row r="1167" spans="30:51" ht="13.2"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</row>
    <row r="1168" spans="30:51" ht="13.2"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</row>
    <row r="1169" spans="30:51" ht="13.2"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</row>
    <row r="1170" spans="30:51" ht="13.2"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</row>
    <row r="1171" spans="30:51" ht="13.2"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</row>
    <row r="1172" spans="30:51" ht="13.2"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</row>
    <row r="1173" spans="30:51" ht="13.2"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</row>
    <row r="1174" spans="30:51" ht="13.2"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</row>
    <row r="1175" spans="30:51" ht="13.2"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</row>
    <row r="1176" spans="30:51" ht="13.2"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</row>
    <row r="1177" spans="30:51" ht="13.2"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</row>
    <row r="1178" spans="30:51" ht="13.2"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</row>
    <row r="1179" spans="30:51" ht="13.2"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</row>
    <row r="1180" spans="30:51" ht="13.2"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</row>
    <row r="1181" spans="30:51" ht="13.2"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</row>
    <row r="1182" spans="30:51" ht="13.2"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</row>
    <row r="1183" spans="30:51" ht="13.2"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</row>
    <row r="1184" spans="30:51" ht="13.2"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</row>
    <row r="1185" spans="30:51" ht="13.2"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</row>
    <row r="1186" spans="30:51" ht="13.2"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</row>
    <row r="1187" spans="30:51" ht="13.2"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</row>
    <row r="1188" spans="30:51" ht="13.2"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</row>
    <row r="1189" spans="30:51" ht="13.2"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</row>
    <row r="1190" spans="30:51" ht="13.2"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</row>
    <row r="1191" spans="30:51" ht="13.2"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  <c r="AY1191" s="22"/>
    </row>
    <row r="1192" spans="30:51" ht="13.2"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</row>
    <row r="1193" spans="30:51" ht="13.2"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</row>
    <row r="1194" spans="30:51" ht="13.2"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</row>
    <row r="1195" spans="30:51" ht="13.2"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</row>
    <row r="1196" spans="30:51" ht="13.2">
      <c r="AD1196" s="22"/>
      <c r="AE1196" s="22"/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22"/>
      <c r="AX1196" s="22"/>
      <c r="AY1196" s="22"/>
    </row>
    <row r="1197" spans="30:51" ht="13.2">
      <c r="AD1197" s="22"/>
      <c r="AE1197" s="22"/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2"/>
      <c r="AY1197" s="22"/>
    </row>
    <row r="1198" spans="30:51" ht="13.2"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</row>
    <row r="1199" spans="30:51" ht="13.2"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</row>
    <row r="1200" spans="30:51" ht="13.2">
      <c r="AD1200" s="22"/>
      <c r="AE1200" s="22"/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2"/>
      <c r="AY1200" s="22"/>
    </row>
    <row r="1201" spans="30:51" ht="13.2"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2"/>
      <c r="AY1201" s="22"/>
    </row>
    <row r="1202" spans="30:51" ht="13.2">
      <c r="AD1202" s="22"/>
      <c r="AE1202" s="22"/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2"/>
      <c r="AY1202" s="22"/>
    </row>
    <row r="1203" spans="30:51" ht="13.2"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2"/>
      <c r="AY1203" s="22"/>
    </row>
    <row r="1204" spans="30:51" ht="13.2"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2"/>
      <c r="AY1204" s="22"/>
    </row>
    <row r="1205" spans="30:51" ht="13.2">
      <c r="AD1205" s="22"/>
      <c r="AE1205" s="22"/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2"/>
      <c r="AY1205" s="22"/>
    </row>
    <row r="1206" spans="30:51" ht="13.2">
      <c r="AD1206" s="22"/>
      <c r="AE1206" s="22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2"/>
      <c r="AY1206" s="22"/>
    </row>
    <row r="1207" spans="30:51" ht="13.2">
      <c r="AD1207" s="22"/>
      <c r="AE1207" s="22"/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2"/>
      <c r="AY1207" s="22"/>
    </row>
    <row r="1208" spans="30:51" ht="13.2">
      <c r="AD1208" s="22"/>
      <c r="AE1208" s="22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2"/>
      <c r="AY1208" s="22"/>
    </row>
    <row r="1209" spans="30:51" ht="13.2">
      <c r="AD1209" s="22"/>
      <c r="AE1209" s="22"/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2"/>
      <c r="AY1209" s="22"/>
    </row>
    <row r="1210" spans="30:51" ht="13.2">
      <c r="AD1210" s="22"/>
      <c r="AE1210" s="22"/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2"/>
      <c r="AY1210" s="22"/>
    </row>
    <row r="1211" spans="30:51" ht="13.2">
      <c r="AD1211" s="22"/>
      <c r="AE1211" s="22"/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2"/>
      <c r="AY1211" s="22"/>
    </row>
    <row r="1212" spans="30:51" ht="13.2"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2"/>
      <c r="AY1212" s="22"/>
    </row>
    <row r="1213" spans="30:51" ht="13.2">
      <c r="AD1213" s="22"/>
      <c r="AE1213" s="22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2"/>
      <c r="AY1213" s="22"/>
    </row>
    <row r="1214" spans="30:51" ht="13.2">
      <c r="AD1214" s="22"/>
      <c r="AE1214" s="22"/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2"/>
      <c r="AY1214" s="22"/>
    </row>
    <row r="1215" spans="30:51" ht="13.2">
      <c r="AD1215" s="22"/>
      <c r="AE1215" s="22"/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2"/>
      <c r="AY1215" s="22"/>
    </row>
    <row r="1216" spans="30:51" ht="13.2">
      <c r="AD1216" s="22"/>
      <c r="AE1216" s="22"/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2"/>
      <c r="AY1216" s="22"/>
    </row>
    <row r="1217" spans="30:51" ht="13.2">
      <c r="AD1217" s="22"/>
      <c r="AE1217" s="22"/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2"/>
      <c r="AY1217" s="22"/>
    </row>
    <row r="1218" spans="30:51" ht="13.2">
      <c r="AD1218" s="22"/>
      <c r="AE1218" s="22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2"/>
      <c r="AY1218" s="22"/>
    </row>
    <row r="1219" spans="30:51" ht="13.2">
      <c r="AD1219" s="22"/>
      <c r="AE1219" s="22"/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2"/>
      <c r="AY1219" s="22"/>
    </row>
    <row r="1220" spans="30:51" ht="13.2"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2"/>
      <c r="AY1220" s="22"/>
    </row>
    <row r="1221" spans="30:51" ht="13.2">
      <c r="AD1221" s="22"/>
      <c r="AE1221" s="22"/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2"/>
      <c r="AY1221" s="22"/>
    </row>
    <row r="1222" spans="30:51" ht="13.2">
      <c r="AD1222" s="22"/>
      <c r="AE1222" s="22"/>
      <c r="AF1222" s="22"/>
      <c r="AG1222" s="22"/>
      <c r="AH1222" s="22"/>
      <c r="AI1222" s="22"/>
      <c r="AJ1222" s="22"/>
      <c r="AK1222" s="22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22"/>
      <c r="AX1222" s="22"/>
      <c r="AY1222" s="22"/>
    </row>
    <row r="1223" spans="30:51" ht="13.2">
      <c r="AD1223" s="22"/>
      <c r="AE1223" s="22"/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2"/>
      <c r="AP1223" s="22"/>
      <c r="AQ1223" s="22"/>
      <c r="AR1223" s="22"/>
      <c r="AS1223" s="22"/>
      <c r="AT1223" s="22"/>
      <c r="AU1223" s="22"/>
      <c r="AV1223" s="22"/>
      <c r="AW1223" s="22"/>
      <c r="AX1223" s="22"/>
      <c r="AY1223" s="22"/>
    </row>
    <row r="1224" spans="30:51" ht="13.2">
      <c r="AD1224" s="22"/>
      <c r="AE1224" s="22"/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2"/>
      <c r="AY1224" s="22"/>
    </row>
    <row r="1225" spans="30:51" ht="13.2">
      <c r="AD1225" s="22"/>
      <c r="AE1225" s="22"/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2"/>
      <c r="AY1225" s="22"/>
    </row>
    <row r="1226" spans="30:51" ht="13.2">
      <c r="AD1226" s="22"/>
      <c r="AE1226" s="22"/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2"/>
      <c r="AY1226" s="22"/>
    </row>
    <row r="1227" spans="30:51" ht="13.2"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</row>
    <row r="1228" spans="30:51" ht="13.2"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</row>
    <row r="1229" spans="30:51" ht="13.2"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</row>
    <row r="1230" spans="30:51" ht="13.2">
      <c r="AD1230" s="22"/>
      <c r="AE1230" s="22"/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2"/>
      <c r="AY1230" s="22"/>
    </row>
    <row r="1231" spans="30:51" ht="13.2"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2"/>
      <c r="AY1231" s="22"/>
    </row>
    <row r="1232" spans="30:51" ht="13.2"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</row>
    <row r="1233" spans="30:51" ht="13.2">
      <c r="AD1233" s="22"/>
      <c r="AE1233" s="22"/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2"/>
      <c r="AY1233" s="22"/>
    </row>
    <row r="1234" spans="30:51" ht="13.2"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</row>
    <row r="1235" spans="30:51" ht="13.2"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2"/>
      <c r="AY1235" s="22"/>
    </row>
    <row r="1236" spans="30:51" ht="13.2">
      <c r="AD1236" s="22"/>
      <c r="AE1236" s="22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2"/>
      <c r="AY1236" s="22"/>
    </row>
    <row r="1237" spans="30:51" ht="13.2">
      <c r="AD1237" s="22"/>
      <c r="AE1237" s="22"/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2"/>
      <c r="AY1237" s="22"/>
    </row>
    <row r="1238" spans="30:51" ht="13.2">
      <c r="AD1238" s="22"/>
      <c r="AE1238" s="22"/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</row>
    <row r="1239" spans="30:51" ht="13.2">
      <c r="AD1239" s="22"/>
      <c r="AE1239" s="22"/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</row>
    <row r="1240" spans="30:51" ht="13.2"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2"/>
      <c r="AY1240" s="22"/>
    </row>
    <row r="1241" spans="30:51" ht="13.2">
      <c r="AD1241" s="22"/>
      <c r="AE1241" s="22"/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/>
      <c r="AW1241" s="22"/>
      <c r="AX1241" s="22"/>
      <c r="AY1241" s="22"/>
    </row>
    <row r="1242" spans="30:51" ht="13.2"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2"/>
      <c r="AY1242" s="22"/>
    </row>
    <row r="1243" spans="30:51" ht="13.2"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2"/>
    </row>
    <row r="1244" spans="30:51" ht="13.2"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2"/>
      <c r="AY1244" s="22"/>
    </row>
    <row r="1245" spans="30:51" ht="13.2">
      <c r="AD1245" s="22"/>
      <c r="AE1245" s="22"/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</row>
    <row r="1246" spans="30:51" ht="13.2"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2"/>
      <c r="AY1246" s="22"/>
    </row>
    <row r="1247" spans="30:51" ht="13.2">
      <c r="AD1247" s="22"/>
      <c r="AE1247" s="22"/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2"/>
      <c r="AY1247" s="22"/>
    </row>
    <row r="1248" spans="30:51" ht="13.2"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2"/>
      <c r="AY1248" s="22"/>
    </row>
    <row r="1249" spans="30:51" ht="13.2"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2"/>
      <c r="AY1249" s="22"/>
    </row>
    <row r="1250" spans="30:51" ht="13.2">
      <c r="AD1250" s="22"/>
      <c r="AE1250" s="22"/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2"/>
      <c r="AY1250" s="22"/>
    </row>
    <row r="1251" spans="30:51" ht="13.2"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</row>
    <row r="1252" spans="30:51" ht="13.2"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2"/>
      <c r="AY1252" s="22"/>
    </row>
    <row r="1253" spans="30:51" ht="13.2">
      <c r="AD1253" s="22"/>
      <c r="AE1253" s="22"/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2"/>
      <c r="AY1253" s="22"/>
    </row>
    <row r="1254" spans="30:51" ht="13.2">
      <c r="AD1254" s="22"/>
      <c r="AE1254" s="22"/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2"/>
      <c r="AY1254" s="22"/>
    </row>
    <row r="1255" spans="30:51" ht="13.2"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2"/>
      <c r="AY1255" s="22"/>
    </row>
    <row r="1256" spans="30:51" ht="13.2">
      <c r="AD1256" s="22"/>
      <c r="AE1256" s="22"/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2"/>
      <c r="AY1256" s="22"/>
    </row>
    <row r="1257" spans="30:51" ht="13.2"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</row>
    <row r="1258" spans="30:51" ht="13.2"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2"/>
      <c r="AY1258" s="22"/>
    </row>
    <row r="1259" spans="30:51" ht="13.2">
      <c r="AD1259" s="22"/>
      <c r="AE1259" s="22"/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2"/>
      <c r="AY1259" s="22"/>
    </row>
    <row r="1260" spans="30:51" ht="13.2"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2"/>
      <c r="AY1260" s="22"/>
    </row>
    <row r="1261" spans="30:51" ht="13.2">
      <c r="AD1261" s="22"/>
      <c r="AE1261" s="22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2"/>
      <c r="AY1261" s="22"/>
    </row>
    <row r="1262" spans="30:51" ht="13.2">
      <c r="AD1262" s="22"/>
      <c r="AE1262" s="22"/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2"/>
      <c r="AY1262" s="22"/>
    </row>
    <row r="1263" spans="30:51" ht="13.2">
      <c r="AD1263" s="22"/>
      <c r="AE1263" s="22"/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2"/>
      <c r="AY1263" s="22"/>
    </row>
    <row r="1264" spans="30:51" ht="13.2">
      <c r="AD1264" s="22"/>
      <c r="AE1264" s="22"/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2"/>
      <c r="AY1264" s="22"/>
    </row>
    <row r="1265" spans="30:51" ht="13.2"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</row>
    <row r="1266" spans="30:51" ht="13.2">
      <c r="AD1266" s="22"/>
      <c r="AE1266" s="22"/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2"/>
      <c r="AY1266" s="22"/>
    </row>
    <row r="1267" spans="30:51" ht="13.2">
      <c r="AD1267" s="22"/>
      <c r="AE1267" s="22"/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2"/>
      <c r="AY1267" s="22"/>
    </row>
    <row r="1268" spans="30:51" ht="13.2">
      <c r="AD1268" s="22"/>
      <c r="AE1268" s="22"/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2"/>
      <c r="AY1268" s="22"/>
    </row>
    <row r="1269" spans="30:51" ht="13.2">
      <c r="AD1269" s="22"/>
      <c r="AE1269" s="22"/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</row>
    <row r="1270" spans="30:51" ht="13.2"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</row>
    <row r="1271" spans="30:51" ht="13.2"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2"/>
      <c r="AY1271" s="22"/>
    </row>
    <row r="1272" spans="30:51" ht="13.2">
      <c r="AD1272" s="22"/>
      <c r="AE1272" s="22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2"/>
      <c r="AY1272" s="22"/>
    </row>
    <row r="1273" spans="30:51" ht="13.2">
      <c r="AD1273" s="22"/>
      <c r="AE1273" s="22"/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</row>
    <row r="1274" spans="30:51" ht="13.2">
      <c r="AD1274" s="22"/>
      <c r="AE1274" s="22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2"/>
      <c r="AY1274" s="22"/>
    </row>
    <row r="1275" spans="30:51" ht="13.2">
      <c r="AD1275" s="22"/>
      <c r="AE1275" s="22"/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2"/>
      <c r="AY1275" s="22"/>
    </row>
    <row r="1276" spans="30:51" ht="13.2">
      <c r="AD1276" s="22"/>
      <c r="AE1276" s="22"/>
      <c r="AF1276" s="22"/>
      <c r="AG1276" s="22"/>
      <c r="AH1276" s="22"/>
      <c r="AI1276" s="22"/>
      <c r="AJ1276" s="22"/>
      <c r="AK1276" s="22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2"/>
      <c r="AY1276" s="22"/>
    </row>
    <row r="1277" spans="30:51" ht="13.2">
      <c r="AD1277" s="22"/>
      <c r="AE1277" s="22"/>
      <c r="AF1277" s="22"/>
      <c r="AG1277" s="22"/>
      <c r="AH1277" s="22"/>
      <c r="AI1277" s="22"/>
      <c r="AJ1277" s="22"/>
      <c r="AK1277" s="22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2"/>
      <c r="AY1277" s="22"/>
    </row>
    <row r="1278" spans="30:51" ht="13.2">
      <c r="AD1278" s="22"/>
      <c r="AE1278" s="22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</row>
    <row r="1279" spans="30:51" ht="13.2">
      <c r="AD1279" s="22"/>
      <c r="AE1279" s="22"/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</row>
    <row r="1280" spans="30:51" ht="13.2"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</row>
    <row r="1281" spans="30:51" ht="13.2"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</row>
    <row r="1282" spans="30:51" ht="13.2">
      <c r="AD1282" s="22"/>
      <c r="AE1282" s="22"/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</row>
    <row r="1283" spans="30:51" ht="13.2"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</row>
    <row r="1284" spans="30:51" ht="13.2">
      <c r="AD1284" s="22"/>
      <c r="AE1284" s="22"/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</row>
    <row r="1285" spans="30:51" ht="13.2">
      <c r="AD1285" s="22"/>
      <c r="AE1285" s="22"/>
      <c r="AF1285" s="22"/>
      <c r="AG1285" s="22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</row>
    <row r="1286" spans="30:51" ht="13.2">
      <c r="AD1286" s="22"/>
      <c r="AE1286" s="22"/>
      <c r="AF1286" s="22"/>
      <c r="AG1286" s="22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</row>
    <row r="1287" spans="30:51" ht="13.2">
      <c r="AD1287" s="22"/>
      <c r="AE1287" s="22"/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</row>
    <row r="1288" spans="30:51" ht="13.2"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</row>
    <row r="1289" spans="30:51" ht="13.2">
      <c r="AD1289" s="22"/>
      <c r="AE1289" s="22"/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</row>
    <row r="1290" spans="30:51" ht="13.2"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</row>
    <row r="1291" spans="30:51" ht="13.2">
      <c r="AD1291" s="22"/>
      <c r="AE1291" s="22"/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</row>
    <row r="1292" spans="30:51" ht="13.2">
      <c r="AD1292" s="22"/>
      <c r="AE1292" s="22"/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</row>
    <row r="1293" spans="30:51" ht="13.2">
      <c r="AD1293" s="22"/>
      <c r="AE1293" s="22"/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</row>
    <row r="1294" spans="30:51" ht="13.2">
      <c r="AD1294" s="22"/>
      <c r="AE1294" s="22"/>
      <c r="AF1294" s="22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</row>
    <row r="1295" spans="30:51" ht="13.2">
      <c r="AD1295" s="22"/>
      <c r="AE1295" s="22"/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</row>
    <row r="1296" spans="30:51" ht="13.2">
      <c r="AD1296" s="22"/>
      <c r="AE1296" s="22"/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</row>
    <row r="1297" spans="30:51" ht="13.2"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</row>
    <row r="1298" spans="30:51" ht="13.2">
      <c r="AD1298" s="22"/>
      <c r="AE1298" s="22"/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</row>
    <row r="1299" spans="30:51" ht="13.2"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2"/>
      <c r="AY1299" s="22"/>
    </row>
    <row r="1300" spans="30:51" ht="13.2">
      <c r="AD1300" s="22"/>
      <c r="AE1300" s="22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</row>
    <row r="1301" spans="30:51" ht="13.2"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</row>
    <row r="1302" spans="30:51" ht="13.2">
      <c r="AD1302" s="22"/>
      <c r="AE1302" s="22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2"/>
      <c r="AY1302" s="22"/>
    </row>
    <row r="1303" spans="30:51" ht="13.2"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</row>
    <row r="1304" spans="30:51" ht="13.2"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</row>
    <row r="1305" spans="30:51" ht="13.2"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</row>
    <row r="1306" spans="30:51" ht="13.2"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</row>
    <row r="1307" spans="30:51" ht="13.2"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</row>
    <row r="1308" spans="30:51" ht="13.2"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</row>
    <row r="1309" spans="30:51" ht="13.2">
      <c r="AD1309" s="22"/>
      <c r="AE1309" s="22"/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</row>
    <row r="1310" spans="30:51" ht="13.2"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</row>
    <row r="1311" spans="30:51" ht="13.2"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</row>
    <row r="1312" spans="30:51" ht="13.2">
      <c r="AD1312" s="22"/>
      <c r="AE1312" s="22"/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2"/>
      <c r="AY1312" s="22"/>
    </row>
    <row r="1313" spans="30:51" ht="13.2">
      <c r="AD1313" s="22"/>
      <c r="AE1313" s="22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2"/>
      <c r="AY1313" s="22"/>
    </row>
    <row r="1314" spans="30:51" ht="13.2">
      <c r="AD1314" s="22"/>
      <c r="AE1314" s="22"/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2"/>
      <c r="AY1314" s="22"/>
    </row>
    <row r="1315" spans="30:51" ht="13.2">
      <c r="AD1315" s="22"/>
      <c r="AE1315" s="22"/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</row>
    <row r="1316" spans="30:51" ht="13.2"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</row>
    <row r="1317" spans="30:51" ht="13.2"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</row>
    <row r="1318" spans="30:51" ht="13.2">
      <c r="AD1318" s="22"/>
      <c r="AE1318" s="22"/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</row>
    <row r="1319" spans="30:51" ht="13.2"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</row>
    <row r="1320" spans="30:51" ht="13.2"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</row>
    <row r="1321" spans="30:51" ht="13.2"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</row>
    <row r="1322" spans="30:51" ht="13.2"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</row>
    <row r="1323" spans="30:51" ht="13.2">
      <c r="AD1323" s="22"/>
      <c r="AE1323" s="22"/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2"/>
      <c r="AY1323" s="22"/>
    </row>
    <row r="1324" spans="30:51" ht="13.2">
      <c r="AD1324" s="22"/>
      <c r="AE1324" s="22"/>
      <c r="AF1324" s="22"/>
      <c r="AG1324" s="22"/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2"/>
      <c r="AY1324" s="22"/>
    </row>
    <row r="1325" spans="30:51" ht="13.2"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</row>
    <row r="1326" spans="30:51" ht="13.2"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</row>
    <row r="1327" spans="30:51" ht="13.2"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</row>
    <row r="1328" spans="30:51" ht="13.2"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</row>
    <row r="1329" spans="30:51" ht="13.2">
      <c r="AD1329" s="22"/>
      <c r="AE1329" s="22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</row>
    <row r="1330" spans="30:51" ht="13.2"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</row>
    <row r="1331" spans="30:51" ht="13.2"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</row>
    <row r="1332" spans="30:51" ht="13.2">
      <c r="AD1332" s="22"/>
      <c r="AE1332" s="22"/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</row>
    <row r="1333" spans="30:51" ht="13.2">
      <c r="AD1333" s="22"/>
      <c r="AE1333" s="22"/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2"/>
      <c r="AY1333" s="22"/>
    </row>
    <row r="1334" spans="30:51" ht="13.2">
      <c r="AD1334" s="22"/>
      <c r="AE1334" s="22"/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</row>
    <row r="1335" spans="30:51" ht="13.2">
      <c r="AD1335" s="22"/>
      <c r="AE1335" s="22"/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</row>
    <row r="1336" spans="30:51" ht="13.2"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</row>
    <row r="1337" spans="30:51" ht="13.2">
      <c r="AD1337" s="22"/>
      <c r="AE1337" s="22"/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</row>
    <row r="1338" spans="30:51" ht="13.2">
      <c r="AD1338" s="22"/>
      <c r="AE1338" s="22"/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</row>
    <row r="1339" spans="30:51" ht="13.2"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</row>
    <row r="1340" spans="30:51" ht="13.2"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2"/>
      <c r="AY1340" s="22"/>
    </row>
    <row r="1341" spans="30:51" ht="13.2">
      <c r="AD1341" s="22"/>
      <c r="AE1341" s="22"/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2"/>
      <c r="AY1341" s="22"/>
    </row>
    <row r="1342" spans="30:51" ht="13.2">
      <c r="AD1342" s="22"/>
      <c r="AE1342" s="22"/>
      <c r="AF1342" s="22"/>
      <c r="AG1342" s="22"/>
      <c r="AH1342" s="22"/>
      <c r="AI1342" s="22"/>
      <c r="AJ1342" s="22"/>
      <c r="AK1342" s="22"/>
      <c r="AL1342" s="22"/>
      <c r="AM1342" s="22"/>
      <c r="AN1342" s="22"/>
      <c r="AO1342" s="22"/>
      <c r="AP1342" s="22"/>
      <c r="AQ1342" s="22"/>
      <c r="AR1342" s="22"/>
      <c r="AS1342" s="22"/>
      <c r="AT1342" s="22"/>
      <c r="AU1342" s="22"/>
      <c r="AV1342" s="22"/>
      <c r="AW1342" s="22"/>
      <c r="AX1342" s="22"/>
      <c r="AY1342" s="22"/>
    </row>
    <row r="1343" spans="30:51" ht="13.2"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</row>
    <row r="1344" spans="30:51" ht="13.2"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</row>
    <row r="1345" spans="30:51" ht="13.2"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</row>
    <row r="1346" spans="30:51" ht="13.2"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</row>
    <row r="1347" spans="30:51" ht="13.2"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</row>
    <row r="1348" spans="30:51" ht="13.2">
      <c r="AD1348" s="22"/>
      <c r="AE1348" s="22"/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22"/>
      <c r="AX1348" s="22"/>
      <c r="AY1348" s="22"/>
    </row>
    <row r="1349" spans="30:51" ht="13.2">
      <c r="AD1349" s="22"/>
      <c r="AE1349" s="22"/>
      <c r="AF1349" s="22"/>
      <c r="AG1349" s="22"/>
      <c r="AH1349" s="22"/>
      <c r="AI1349" s="22"/>
      <c r="AJ1349" s="22"/>
      <c r="AK1349" s="22"/>
      <c r="AL1349" s="22"/>
      <c r="AM1349" s="22"/>
      <c r="AN1349" s="22"/>
      <c r="AO1349" s="22"/>
      <c r="AP1349" s="22"/>
      <c r="AQ1349" s="22"/>
      <c r="AR1349" s="22"/>
      <c r="AS1349" s="22"/>
      <c r="AT1349" s="22"/>
      <c r="AU1349" s="22"/>
      <c r="AV1349" s="22"/>
      <c r="AW1349" s="22"/>
      <c r="AX1349" s="22"/>
      <c r="AY1349" s="22"/>
    </row>
    <row r="1350" spans="30:51" ht="13.2"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2"/>
      <c r="AX1350" s="22"/>
      <c r="AY1350" s="22"/>
    </row>
    <row r="1351" spans="30:51" ht="13.2"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</row>
    <row r="1352" spans="30:51" ht="13.2">
      <c r="AD1352" s="22"/>
      <c r="AE1352" s="22"/>
      <c r="AF1352" s="22"/>
      <c r="AG1352" s="22"/>
      <c r="AH1352" s="22"/>
      <c r="AI1352" s="22"/>
      <c r="AJ1352" s="22"/>
      <c r="AK1352" s="22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2"/>
      <c r="AY1352" s="22"/>
    </row>
    <row r="1353" spans="30:51" ht="13.2">
      <c r="AD1353" s="22"/>
      <c r="AE1353" s="22"/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2"/>
      <c r="AY1353" s="22"/>
    </row>
    <row r="1354" spans="30:51" ht="13.2"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</row>
    <row r="1355" spans="30:51" ht="13.2"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</row>
    <row r="1356" spans="30:51" ht="13.2"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</row>
    <row r="1357" spans="30:51" ht="13.2"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</row>
    <row r="1358" spans="30:51" ht="13.2"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</row>
    <row r="1359" spans="30:51" ht="13.2"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2"/>
      <c r="AY1359" s="22"/>
    </row>
    <row r="1360" spans="30:51" ht="13.2"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</row>
    <row r="1361" spans="30:51" ht="13.2"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</row>
    <row r="1362" spans="30:51" ht="13.2"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</row>
    <row r="1363" spans="30:51" ht="13.2"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</row>
    <row r="1364" spans="30:51" ht="13.2"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</row>
    <row r="1365" spans="30:51" ht="13.2"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</row>
    <row r="1366" spans="30:51" ht="13.2"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</row>
    <row r="1367" spans="30:51" ht="13.2"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</row>
    <row r="1368" spans="30:51" ht="13.2"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</row>
    <row r="1369" spans="30:51" ht="13.2"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</row>
    <row r="1370" spans="30:51" ht="13.2"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</row>
    <row r="1371" spans="30:51" ht="13.2"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</row>
    <row r="1372" spans="30:51" ht="13.2"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</row>
    <row r="1373" spans="30:51" ht="13.2"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</row>
    <row r="1374" spans="30:51" ht="13.2"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</row>
    <row r="1375" spans="30:51" ht="13.2"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</row>
    <row r="1376" spans="30:51" ht="13.2"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</row>
    <row r="1377" spans="30:51" ht="13.2">
      <c r="AD1377" s="22"/>
      <c r="AE1377" s="22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</row>
    <row r="1378" spans="30:51" ht="13.2"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</row>
    <row r="1379" spans="30:51" ht="13.2"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2"/>
      <c r="AY1379" s="22"/>
    </row>
    <row r="1380" spans="30:51" ht="13.2">
      <c r="AD1380" s="22"/>
      <c r="AE1380" s="22"/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</row>
    <row r="1381" spans="30:51" ht="13.2">
      <c r="AD1381" s="22"/>
      <c r="AE1381" s="22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</row>
    <row r="1382" spans="30:51" ht="13.2">
      <c r="AD1382" s="22"/>
      <c r="AE1382" s="22"/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</row>
    <row r="1383" spans="30:51" ht="13.2"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</row>
    <row r="1384" spans="30:51" ht="13.2">
      <c r="AD1384" s="22"/>
      <c r="AE1384" s="22"/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</row>
    <row r="1385" spans="30:51" ht="13.2"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</row>
    <row r="1386" spans="30:51" ht="13.2">
      <c r="AD1386" s="22"/>
      <c r="AE1386" s="22"/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</row>
    <row r="1387" spans="30:51" ht="13.2">
      <c r="AD1387" s="22"/>
      <c r="AE1387" s="22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</row>
    <row r="1388" spans="30:51" ht="13.2">
      <c r="AD1388" s="22"/>
      <c r="AE1388" s="22"/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</row>
    <row r="1389" spans="30:51" ht="13.2"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</row>
    <row r="1390" spans="30:51" ht="13.2"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</row>
    <row r="1391" spans="30:51" ht="13.2"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</row>
    <row r="1392" spans="30:51" ht="13.2"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</row>
    <row r="1393" spans="30:51" ht="13.2">
      <c r="AD1393" s="22"/>
      <c r="AE1393" s="22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</row>
    <row r="1394" spans="30:51" ht="13.2">
      <c r="AD1394" s="22"/>
      <c r="AE1394" s="22"/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2"/>
      <c r="AY1394" s="22"/>
    </row>
    <row r="1395" spans="30:51" ht="13.2"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</row>
    <row r="1396" spans="30:51" ht="13.2"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2"/>
      <c r="AY1396" s="22"/>
    </row>
    <row r="1397" spans="30:51" ht="13.2"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</row>
    <row r="1398" spans="30:51" ht="13.2">
      <c r="AD1398" s="22"/>
      <c r="AE1398" s="22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2"/>
      <c r="AY1398" s="22"/>
    </row>
    <row r="1399" spans="30:51" ht="13.2"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</row>
    <row r="1400" spans="30:51" ht="13.2">
      <c r="AD1400" s="22"/>
      <c r="AE1400" s="22"/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</row>
    <row r="1401" spans="30:51" ht="13.2"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</row>
    <row r="1402" spans="30:51" ht="13.2"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</row>
    <row r="1403" spans="30:51" ht="13.2"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</row>
    <row r="1404" spans="30:51" ht="13.2"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2"/>
      <c r="AY1404" s="22"/>
    </row>
    <row r="1405" spans="30:51" ht="13.2"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</row>
    <row r="1406" spans="30:51" ht="13.2"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</row>
    <row r="1407" spans="30:51" ht="13.2"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</row>
    <row r="1408" spans="30:51" ht="13.2"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</row>
    <row r="1409" spans="30:51" ht="13.2"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</row>
    <row r="1410" spans="30:51" ht="13.2"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</row>
    <row r="1411" spans="30:51" ht="13.2"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</row>
    <row r="1412" spans="30:51" ht="13.2"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</row>
    <row r="1413" spans="30:51" ht="13.2"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</row>
    <row r="1414" spans="30:51" ht="13.2"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</row>
    <row r="1415" spans="30:51" ht="13.2"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</row>
    <row r="1416" spans="30:51" ht="13.2"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</row>
    <row r="1417" spans="30:51" ht="13.2"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</row>
    <row r="1418" spans="30:51" ht="13.2"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</row>
    <row r="1419" spans="30:51" ht="13.2"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</row>
    <row r="1420" spans="30:51" ht="13.2"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</row>
    <row r="1421" spans="30:51" ht="13.2"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</row>
    <row r="1422" spans="30:51" ht="13.2"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</row>
    <row r="1423" spans="30:51" ht="13.2"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</row>
    <row r="1424" spans="30:51" ht="13.2"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</row>
    <row r="1425" spans="30:51" ht="13.2"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</row>
    <row r="1426" spans="30:51" ht="13.2"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2"/>
      <c r="AY1426" s="22"/>
    </row>
    <row r="1427" spans="30:51" ht="13.2">
      <c r="AD1427" s="22"/>
      <c r="AE1427" s="22"/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</row>
    <row r="1428" spans="30:51" ht="13.2"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</row>
    <row r="1429" spans="30:51" ht="13.2"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</row>
    <row r="1430" spans="30:51" ht="13.2">
      <c r="AD1430" s="22"/>
      <c r="AE1430" s="22"/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2"/>
      <c r="AY1430" s="22"/>
    </row>
    <row r="1431" spans="30:51" ht="13.2">
      <c r="AD1431" s="22"/>
      <c r="AE1431" s="22"/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2"/>
      <c r="AY1431" s="22"/>
    </row>
    <row r="1432" spans="30:51" ht="13.2"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</row>
    <row r="1433" spans="30:51" ht="13.2"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</row>
    <row r="1434" spans="30:51" ht="13.2"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</row>
    <row r="1435" spans="30:51" ht="13.2"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</row>
    <row r="1436" spans="30:51" ht="13.2"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</row>
    <row r="1437" spans="30:51" ht="13.2"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</row>
    <row r="1438" spans="30:51" ht="13.2"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</row>
    <row r="1439" spans="30:51" ht="13.2"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</row>
    <row r="1440" spans="30:51" ht="13.2"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</row>
    <row r="1441" spans="30:51" ht="13.2">
      <c r="AD1441" s="22"/>
      <c r="AE1441" s="22"/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</row>
    <row r="1442" spans="30:51" ht="13.2">
      <c r="AD1442" s="22"/>
      <c r="AE1442" s="22"/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</row>
    <row r="1443" spans="30:51" ht="13.2"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</row>
    <row r="1444" spans="30:51" ht="13.2"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</row>
    <row r="1445" spans="30:51" ht="13.2">
      <c r="AD1445" s="22"/>
      <c r="AE1445" s="22"/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</row>
    <row r="1446" spans="30:51" ht="13.2"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</row>
    <row r="1447" spans="30:51" ht="13.2"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</row>
    <row r="1448" spans="30:51" ht="13.2"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</row>
    <row r="1449" spans="30:51" ht="13.2">
      <c r="AD1449" s="22"/>
      <c r="AE1449" s="22"/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</row>
    <row r="1450" spans="30:51" ht="13.2"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</row>
    <row r="1451" spans="30:51" ht="13.2"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</row>
    <row r="1452" spans="30:51" ht="13.2">
      <c r="AD1452" s="22"/>
      <c r="AE1452" s="22"/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</row>
    <row r="1453" spans="30:51" ht="13.2">
      <c r="AD1453" s="22"/>
      <c r="AE1453" s="22"/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</row>
    <row r="1454" spans="30:51" ht="13.2">
      <c r="AD1454" s="22"/>
      <c r="AE1454" s="22"/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</row>
    <row r="1455" spans="30:51" ht="13.2">
      <c r="AD1455" s="22"/>
      <c r="AE1455" s="22"/>
      <c r="AF1455" s="22"/>
      <c r="AG1455" s="22"/>
      <c r="AH1455" s="22"/>
      <c r="AI1455" s="22"/>
      <c r="AJ1455" s="22"/>
      <c r="AK1455" s="22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2"/>
      <c r="AY1455" s="22"/>
    </row>
    <row r="1456" spans="30:51" ht="13.2">
      <c r="AD1456" s="22"/>
      <c r="AE1456" s="22"/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2"/>
      <c r="AY1456" s="22"/>
    </row>
    <row r="1457" spans="30:51" ht="13.2"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</row>
    <row r="1458" spans="30:51" ht="13.2"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</row>
    <row r="1459" spans="30:51" ht="13.2"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</row>
    <row r="1460" spans="30:51" ht="13.2"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</row>
    <row r="1461" spans="30:51" ht="13.2"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</row>
    <row r="1462" spans="30:51" ht="13.2">
      <c r="AD1462" s="22"/>
      <c r="AE1462" s="22"/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</row>
    <row r="1463" spans="30:51" ht="13.2">
      <c r="AD1463" s="22"/>
      <c r="AE1463" s="22"/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</row>
    <row r="1464" spans="30:51" ht="13.2">
      <c r="AD1464" s="22"/>
      <c r="AE1464" s="22"/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2"/>
      <c r="AY1464" s="22"/>
    </row>
    <row r="1465" spans="30:51" ht="13.2">
      <c r="AD1465" s="22"/>
      <c r="AE1465" s="22"/>
      <c r="AF1465" s="22"/>
      <c r="AG1465" s="22"/>
      <c r="AH1465" s="22"/>
      <c r="AI1465" s="22"/>
      <c r="AJ1465" s="22"/>
      <c r="AK1465" s="22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2"/>
      <c r="AY1465" s="22"/>
    </row>
    <row r="1466" spans="30:51" ht="13.2"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2"/>
      <c r="AY1466" s="22"/>
    </row>
    <row r="1467" spans="30:51" ht="13.2">
      <c r="AD1467" s="22"/>
      <c r="AE1467" s="22"/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</row>
    <row r="1468" spans="30:51" ht="13.2">
      <c r="AD1468" s="22"/>
      <c r="AE1468" s="22"/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</row>
    <row r="1469" spans="30:51" ht="13.2">
      <c r="AD1469" s="22"/>
      <c r="AE1469" s="22"/>
      <c r="AF1469" s="22"/>
      <c r="AG1469" s="22"/>
      <c r="AH1469" s="22"/>
      <c r="AI1469" s="22"/>
      <c r="AJ1469" s="22"/>
      <c r="AK1469" s="22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2"/>
      <c r="AY1469" s="22"/>
    </row>
    <row r="1470" spans="30:51" ht="13.2"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2"/>
      <c r="AY1470" s="22"/>
    </row>
    <row r="1471" spans="30:51" ht="13.2"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</row>
    <row r="1472" spans="30:51" ht="13.2"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2"/>
      <c r="AY1472" s="22"/>
    </row>
    <row r="1473" spans="30:51" ht="13.2"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</row>
    <row r="1474" spans="30:51" ht="13.2"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</row>
    <row r="1475" spans="30:51" ht="13.2">
      <c r="AD1475" s="22"/>
      <c r="AE1475" s="22"/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</row>
    <row r="1476" spans="30:51" ht="13.2">
      <c r="AD1476" s="22"/>
      <c r="AE1476" s="22"/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</row>
    <row r="1477" spans="30:51" ht="13.2"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</row>
    <row r="1478" spans="30:51" ht="13.2">
      <c r="AD1478" s="22"/>
      <c r="AE1478" s="22"/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</row>
    <row r="1479" spans="30:51" ht="13.2"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</row>
    <row r="1480" spans="30:51" ht="13.2">
      <c r="AD1480" s="22"/>
      <c r="AE1480" s="22"/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</row>
    <row r="1481" spans="30:51" ht="13.2">
      <c r="AD1481" s="22"/>
      <c r="AE1481" s="22"/>
      <c r="AF1481" s="22"/>
      <c r="AG1481" s="22"/>
      <c r="AH1481" s="22"/>
      <c r="AI1481" s="22"/>
      <c r="AJ1481" s="22"/>
      <c r="AK1481" s="22"/>
      <c r="AL1481" s="22"/>
      <c r="AM1481" s="22"/>
      <c r="AN1481" s="22"/>
      <c r="AO1481" s="22"/>
      <c r="AP1481" s="22"/>
      <c r="AQ1481" s="22"/>
      <c r="AR1481" s="22"/>
      <c r="AS1481" s="22"/>
      <c r="AT1481" s="22"/>
      <c r="AU1481" s="22"/>
      <c r="AV1481" s="22"/>
      <c r="AW1481" s="22"/>
      <c r="AX1481" s="22"/>
      <c r="AY1481" s="22"/>
    </row>
    <row r="1482" spans="30:51" ht="13.2">
      <c r="AD1482" s="22"/>
      <c r="AE1482" s="22"/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</row>
    <row r="1483" spans="30:51" ht="13.2">
      <c r="AD1483" s="22"/>
      <c r="AE1483" s="22"/>
      <c r="AF1483" s="22"/>
      <c r="AG1483" s="22"/>
      <c r="AH1483" s="22"/>
      <c r="AI1483" s="22"/>
      <c r="AJ1483" s="22"/>
      <c r="AK1483" s="22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2"/>
      <c r="AY1483" s="22"/>
    </row>
    <row r="1484" spans="30:51" ht="13.2">
      <c r="AD1484" s="22"/>
      <c r="AE1484" s="22"/>
      <c r="AF1484" s="22"/>
      <c r="AG1484" s="22"/>
      <c r="AH1484" s="22"/>
      <c r="AI1484" s="22"/>
      <c r="AJ1484" s="22"/>
      <c r="AK1484" s="22"/>
      <c r="AL1484" s="22"/>
      <c r="AM1484" s="22"/>
      <c r="AN1484" s="22"/>
      <c r="AO1484" s="22"/>
      <c r="AP1484" s="22"/>
      <c r="AQ1484" s="22"/>
      <c r="AR1484" s="22"/>
      <c r="AS1484" s="22"/>
      <c r="AT1484" s="22"/>
      <c r="AU1484" s="22"/>
      <c r="AV1484" s="22"/>
      <c r="AW1484" s="22"/>
      <c r="AX1484" s="22"/>
      <c r="AY1484" s="22"/>
    </row>
    <row r="1485" spans="30:51" ht="13.2"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2"/>
      <c r="AY1485" s="22"/>
    </row>
    <row r="1486" spans="30:51" ht="13.2"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2"/>
      <c r="AY1486" s="22"/>
    </row>
    <row r="1487" spans="30:51" ht="13.2">
      <c r="AD1487" s="22"/>
      <c r="AE1487" s="22"/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2"/>
      <c r="AY1487" s="22"/>
    </row>
    <row r="1488" spans="30:51" ht="13.2">
      <c r="AD1488" s="22"/>
      <c r="AE1488" s="22"/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</row>
    <row r="1489" spans="30:51" ht="13.2"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2"/>
      <c r="AY1489" s="22"/>
    </row>
    <row r="1490" spans="30:51" ht="13.2"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</row>
    <row r="1491" spans="30:51" ht="13.2"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</row>
    <row r="1492" spans="30:51" ht="13.2"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2"/>
      <c r="AY1492" s="22"/>
    </row>
    <row r="1493" spans="30:51" ht="13.2"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2"/>
      <c r="AY1493" s="22"/>
    </row>
    <row r="1494" spans="30:51" ht="13.2">
      <c r="AD1494" s="22"/>
      <c r="AE1494" s="22"/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</row>
    <row r="1495" spans="30:51" ht="13.2"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</row>
    <row r="1496" spans="30:51" ht="13.2">
      <c r="AD1496" s="22"/>
      <c r="AE1496" s="22"/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</row>
    <row r="1497" spans="30:51" ht="13.2"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</row>
    <row r="1498" spans="30:51" ht="13.2">
      <c r="AD1498" s="22"/>
      <c r="AE1498" s="22"/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</row>
    <row r="1499" spans="30:51" ht="13.2"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</row>
    <row r="1500" spans="30:51" ht="13.2"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</row>
    <row r="1501" spans="30:51" ht="13.2"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</row>
    <row r="1502" spans="30:51" ht="13.2"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</row>
    <row r="1503" spans="30:51" ht="13.2"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</row>
    <row r="1504" spans="30:51" ht="13.2">
      <c r="AD1504" s="22"/>
      <c r="AE1504" s="22"/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2"/>
      <c r="AY1504" s="22"/>
    </row>
    <row r="1505" spans="30:51" ht="13.2">
      <c r="AD1505" s="22"/>
      <c r="AE1505" s="22"/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2"/>
      <c r="AY1505" s="22"/>
    </row>
    <row r="1506" spans="30:51" ht="13.2">
      <c r="AD1506" s="22"/>
      <c r="AE1506" s="22"/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2"/>
      <c r="AY1506" s="22"/>
    </row>
    <row r="1507" spans="30:51" ht="13.2">
      <c r="AD1507" s="22"/>
      <c r="AE1507" s="22"/>
      <c r="AF1507" s="22"/>
      <c r="AG1507" s="22"/>
      <c r="AH1507" s="22"/>
      <c r="AI1507" s="22"/>
      <c r="AJ1507" s="22"/>
      <c r="AK1507" s="22"/>
      <c r="AL1507" s="22"/>
      <c r="AM1507" s="22"/>
      <c r="AN1507" s="22"/>
      <c r="AO1507" s="22"/>
      <c r="AP1507" s="22"/>
      <c r="AQ1507" s="22"/>
      <c r="AR1507" s="22"/>
      <c r="AS1507" s="22"/>
      <c r="AT1507" s="22"/>
      <c r="AU1507" s="22"/>
      <c r="AV1507" s="22"/>
      <c r="AW1507" s="22"/>
      <c r="AX1507" s="22"/>
      <c r="AY1507" s="22"/>
    </row>
    <row r="1508" spans="30:51" ht="13.2">
      <c r="AD1508" s="22"/>
      <c r="AE1508" s="22"/>
      <c r="AF1508" s="22"/>
      <c r="AG1508" s="22"/>
      <c r="AH1508" s="22"/>
      <c r="AI1508" s="22"/>
      <c r="AJ1508" s="22"/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</row>
    <row r="1509" spans="30:51" ht="13.2">
      <c r="AD1509" s="22"/>
      <c r="AE1509" s="22"/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2"/>
      <c r="AY1509" s="22"/>
    </row>
    <row r="1510" spans="30:51" ht="13.2">
      <c r="AD1510" s="22"/>
      <c r="AE1510" s="22"/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2"/>
      <c r="AY1510" s="22"/>
    </row>
    <row r="1511" spans="30:51" ht="13.2">
      <c r="AD1511" s="22"/>
      <c r="AE1511" s="22"/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2"/>
      <c r="AY1511" s="22"/>
    </row>
    <row r="1512" spans="30:51" ht="13.2">
      <c r="AD1512" s="22"/>
      <c r="AE1512" s="22"/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2"/>
      <c r="AY1512" s="22"/>
    </row>
    <row r="1513" spans="30:51" ht="13.2">
      <c r="AD1513" s="22"/>
      <c r="AE1513" s="22"/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2"/>
      <c r="AY1513" s="22"/>
    </row>
    <row r="1514" spans="30:51" ht="13.2">
      <c r="AD1514" s="22"/>
      <c r="AE1514" s="22"/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2"/>
      <c r="AY1514" s="22"/>
    </row>
    <row r="1515" spans="30:51" ht="13.2">
      <c r="AD1515" s="22"/>
      <c r="AE1515" s="22"/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2"/>
      <c r="AY1515" s="22"/>
    </row>
    <row r="1516" spans="30:51" ht="13.2">
      <c r="AD1516" s="22"/>
      <c r="AE1516" s="22"/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2"/>
      <c r="AY1516" s="22"/>
    </row>
    <row r="1517" spans="30:51" ht="13.2">
      <c r="AD1517" s="22"/>
      <c r="AE1517" s="22"/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2"/>
      <c r="AY1517" s="22"/>
    </row>
    <row r="1518" spans="30:51" ht="13.2">
      <c r="AD1518" s="22"/>
      <c r="AE1518" s="22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2"/>
      <c r="AY1518" s="22"/>
    </row>
    <row r="1519" spans="30:51" ht="13.2">
      <c r="AD1519" s="22"/>
      <c r="AE1519" s="22"/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2"/>
      <c r="AY1519" s="22"/>
    </row>
    <row r="1520" spans="30:51" ht="13.2"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2"/>
      <c r="AY1520" s="22"/>
    </row>
    <row r="1521" spans="30:51" ht="13.2">
      <c r="AD1521" s="22"/>
      <c r="AE1521" s="22"/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</row>
    <row r="1522" spans="30:51" ht="13.2"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</row>
    <row r="1523" spans="30:51" ht="13.2"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</row>
    <row r="1524" spans="30:51" ht="13.2"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2"/>
      <c r="AY1524" s="22"/>
    </row>
    <row r="1525" spans="30:51" ht="13.2"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/>
      <c r="AQ1525" s="22"/>
      <c r="AR1525" s="22"/>
      <c r="AS1525" s="22"/>
      <c r="AT1525" s="22"/>
      <c r="AU1525" s="22"/>
      <c r="AV1525" s="22"/>
      <c r="AW1525" s="22"/>
      <c r="AX1525" s="22"/>
      <c r="AY1525" s="22"/>
    </row>
    <row r="1526" spans="30:51" ht="13.2"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2"/>
      <c r="AX1526" s="22"/>
      <c r="AY1526" s="22"/>
    </row>
    <row r="1527" spans="30:51" ht="13.2"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</row>
    <row r="1528" spans="30:51" ht="13.2"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</row>
    <row r="1529" spans="30:51" ht="13.2"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</row>
    <row r="1530" spans="30:51" ht="13.2"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</row>
    <row r="1531" spans="30:51" ht="13.2"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</row>
    <row r="1532" spans="30:51" ht="13.2"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</row>
    <row r="1533" spans="30:51" ht="13.2"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</row>
    <row r="1534" spans="30:51" ht="13.2"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</row>
    <row r="1535" spans="30:51" ht="13.2"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</row>
    <row r="1536" spans="30:51" ht="13.2"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</row>
    <row r="1537" spans="30:51" ht="13.2">
      <c r="AD1537" s="22"/>
      <c r="AE1537" s="22"/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</row>
    <row r="1538" spans="30:51" ht="13.2">
      <c r="AD1538" s="22"/>
      <c r="AE1538" s="22"/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2"/>
      <c r="AY1538" s="22"/>
    </row>
    <row r="1539" spans="30:51" ht="13.2">
      <c r="AD1539" s="22"/>
      <c r="AE1539" s="22"/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2"/>
      <c r="AY1539" s="22"/>
    </row>
    <row r="1540" spans="30:51" ht="13.2">
      <c r="AD1540" s="22"/>
      <c r="AE1540" s="22"/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</row>
    <row r="1541" spans="30:51" ht="13.2">
      <c r="AD1541" s="22"/>
      <c r="AE1541" s="22"/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</row>
    <row r="1542" spans="30:51" ht="13.2"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2"/>
      <c r="AY1542" s="22"/>
    </row>
    <row r="1543" spans="30:51" ht="13.2">
      <c r="AD1543" s="22"/>
      <c r="AE1543" s="22"/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2"/>
      <c r="AY1543" s="22"/>
    </row>
    <row r="1544" spans="30:51" ht="13.2">
      <c r="AD1544" s="22"/>
      <c r="AE1544" s="22"/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2"/>
      <c r="AY1544" s="22"/>
    </row>
    <row r="1545" spans="30:51" ht="13.2">
      <c r="AD1545" s="22"/>
      <c r="AE1545" s="22"/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2"/>
      <c r="AY1545" s="22"/>
    </row>
    <row r="1546" spans="30:51" ht="13.2"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2"/>
      <c r="AY1546" s="22"/>
    </row>
    <row r="1547" spans="30:51" ht="13.2"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2"/>
      <c r="AY1547" s="22"/>
    </row>
    <row r="1548" spans="30:51" ht="13.2"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2"/>
      <c r="AY1548" s="22"/>
    </row>
    <row r="1549" spans="30:51" ht="13.2"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2"/>
      <c r="AP1549" s="22"/>
      <c r="AQ1549" s="22"/>
      <c r="AR1549" s="22"/>
      <c r="AS1549" s="22"/>
      <c r="AT1549" s="22"/>
      <c r="AU1549" s="22"/>
      <c r="AV1549" s="22"/>
      <c r="AW1549" s="22"/>
      <c r="AX1549" s="22"/>
      <c r="AY1549" s="22"/>
    </row>
    <row r="1550" spans="30:51" ht="13.2">
      <c r="AD1550" s="22"/>
      <c r="AE1550" s="22"/>
      <c r="AF1550" s="22"/>
      <c r="AG1550" s="22"/>
      <c r="AH1550" s="22"/>
      <c r="AI1550" s="22"/>
      <c r="AJ1550" s="22"/>
      <c r="AK1550" s="22"/>
      <c r="AL1550" s="22"/>
      <c r="AM1550" s="22"/>
      <c r="AN1550" s="22"/>
      <c r="AO1550" s="22"/>
      <c r="AP1550" s="22"/>
      <c r="AQ1550" s="22"/>
      <c r="AR1550" s="22"/>
      <c r="AS1550" s="22"/>
      <c r="AT1550" s="22"/>
      <c r="AU1550" s="22"/>
      <c r="AV1550" s="22"/>
      <c r="AW1550" s="22"/>
      <c r="AX1550" s="22"/>
      <c r="AY1550" s="22"/>
    </row>
    <row r="1551" spans="30:51" ht="13.2">
      <c r="AD1551" s="22"/>
      <c r="AE1551" s="22"/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2"/>
      <c r="AY1551" s="22"/>
    </row>
    <row r="1552" spans="30:51" ht="13.2">
      <c r="AD1552" s="22"/>
      <c r="AE1552" s="22"/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2"/>
      <c r="AY1552" s="22"/>
    </row>
    <row r="1553" spans="30:51" ht="13.2"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</row>
    <row r="1554" spans="30:51" ht="13.2"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2"/>
      <c r="AY1554" s="22"/>
    </row>
    <row r="1555" spans="30:51" ht="13.2"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2"/>
      <c r="AY1555" s="22"/>
    </row>
    <row r="1556" spans="30:51" ht="13.2"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2"/>
      <c r="AY1556" s="22"/>
    </row>
    <row r="1557" spans="30:51" ht="13.2">
      <c r="AD1557" s="22"/>
      <c r="AE1557" s="22"/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2"/>
      <c r="AY1557" s="22"/>
    </row>
    <row r="1558" spans="30:51" ht="13.2">
      <c r="AD1558" s="22"/>
      <c r="AE1558" s="22"/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</row>
    <row r="1559" spans="30:51" ht="13.2">
      <c r="AD1559" s="22"/>
      <c r="AE1559" s="22"/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2"/>
      <c r="AY1559" s="22"/>
    </row>
    <row r="1560" spans="30:51" ht="13.2"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2"/>
      <c r="AY1560" s="22"/>
    </row>
    <row r="1561" spans="30:51" ht="13.2"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2"/>
      <c r="AY1561" s="22"/>
    </row>
    <row r="1562" spans="30:51" ht="13.2">
      <c r="AD1562" s="22"/>
      <c r="AE1562" s="22"/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</row>
    <row r="1563" spans="30:51" ht="13.2">
      <c r="AD1563" s="22"/>
      <c r="AE1563" s="22"/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</row>
    <row r="1564" spans="30:51" ht="13.2">
      <c r="AD1564" s="22"/>
      <c r="AE1564" s="22"/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2"/>
      <c r="AY1564" s="22"/>
    </row>
    <row r="1565" spans="30:51" ht="13.2">
      <c r="AD1565" s="22"/>
      <c r="AE1565" s="22"/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</row>
    <row r="1566" spans="30:51" ht="13.2">
      <c r="AD1566" s="22"/>
      <c r="AE1566" s="22"/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</row>
    <row r="1567" spans="30:51" ht="13.2">
      <c r="AD1567" s="22"/>
      <c r="AE1567" s="22"/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2"/>
      <c r="AY1567" s="22"/>
    </row>
    <row r="1568" spans="30:51" ht="13.2">
      <c r="AD1568" s="22"/>
      <c r="AE1568" s="22"/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</row>
    <row r="1569" spans="30:51" ht="13.2">
      <c r="AD1569" s="22"/>
      <c r="AE1569" s="22"/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2"/>
      <c r="AY1569" s="22"/>
    </row>
    <row r="1570" spans="30:51" ht="13.2">
      <c r="AD1570" s="22"/>
      <c r="AE1570" s="22"/>
      <c r="AF1570" s="22"/>
      <c r="AG1570" s="22"/>
      <c r="AH1570" s="22"/>
      <c r="AI1570" s="22"/>
      <c r="AJ1570" s="22"/>
      <c r="AK1570" s="22"/>
      <c r="AL1570" s="22"/>
      <c r="AM1570" s="22"/>
      <c r="AN1570" s="22"/>
      <c r="AO1570" s="22"/>
      <c r="AP1570" s="22"/>
      <c r="AQ1570" s="22"/>
      <c r="AR1570" s="22"/>
      <c r="AS1570" s="22"/>
      <c r="AT1570" s="22"/>
      <c r="AU1570" s="22"/>
      <c r="AV1570" s="22"/>
      <c r="AW1570" s="22"/>
      <c r="AX1570" s="22"/>
      <c r="AY1570" s="22"/>
    </row>
    <row r="1571" spans="30:51" ht="13.2"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/>
      <c r="AW1571" s="22"/>
      <c r="AX1571" s="22"/>
      <c r="AY1571" s="22"/>
    </row>
    <row r="1572" spans="30:51" ht="13.2"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2"/>
      <c r="AY1572" s="22"/>
    </row>
    <row r="1573" spans="30:51" ht="13.2"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2"/>
      <c r="AY1573" s="22"/>
    </row>
    <row r="1574" spans="30:51" ht="13.2"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2"/>
      <c r="AY1574" s="22"/>
    </row>
    <row r="1575" spans="30:51" ht="13.2"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</row>
    <row r="1576" spans="30:51" ht="13.2"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</row>
    <row r="1577" spans="30:51" ht="13.2"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</row>
    <row r="1578" spans="30:51" ht="13.2"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</row>
    <row r="1579" spans="30:51" ht="13.2"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</row>
    <row r="1580" spans="30:51" ht="13.2"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</row>
    <row r="1581" spans="30:51" ht="13.2">
      <c r="AD1581" s="22"/>
      <c r="AE1581" s="22"/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2"/>
      <c r="AY1581" s="22"/>
    </row>
    <row r="1582" spans="30:51" ht="13.2"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</row>
    <row r="1583" spans="30:51" ht="13.2"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2"/>
      <c r="AY1583" s="22"/>
    </row>
    <row r="1584" spans="30:51" ht="13.2"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2"/>
      <c r="AY1584" s="22"/>
    </row>
    <row r="1585" spans="30:51" ht="13.2">
      <c r="AD1585" s="22"/>
      <c r="AE1585" s="22"/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2"/>
      <c r="AY1585" s="22"/>
    </row>
    <row r="1586" spans="30:51" ht="13.2"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2"/>
      <c r="AY1586" s="22"/>
    </row>
    <row r="1587" spans="30:51" ht="13.2">
      <c r="AD1587" s="22"/>
      <c r="AE1587" s="22"/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2"/>
      <c r="AY1587" s="22"/>
    </row>
    <row r="1588" spans="30:51" ht="13.2"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2"/>
      <c r="AY1588" s="22"/>
    </row>
    <row r="1589" spans="30:51" ht="13.2"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2"/>
      <c r="AY1589" s="22"/>
    </row>
    <row r="1590" spans="30:51" ht="13.2"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2"/>
      <c r="AY1590" s="22"/>
    </row>
    <row r="1591" spans="30:51" ht="13.2"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2"/>
      <c r="AY1591" s="22"/>
    </row>
    <row r="1592" spans="30:51" ht="13.2">
      <c r="AD1592" s="22"/>
      <c r="AE1592" s="22"/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2"/>
      <c r="AY1592" s="22"/>
    </row>
    <row r="1593" spans="30:51" ht="13.2">
      <c r="AD1593" s="22"/>
      <c r="AE1593" s="22"/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2"/>
      <c r="AY1593" s="22"/>
    </row>
    <row r="1594" spans="30:51" ht="13.2">
      <c r="AD1594" s="22"/>
      <c r="AE1594" s="22"/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2"/>
      <c r="AY1594" s="22"/>
    </row>
    <row r="1595" spans="30:51" ht="13.2"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2"/>
      <c r="AY1595" s="22"/>
    </row>
    <row r="1596" spans="30:51" ht="13.2"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</row>
    <row r="1597" spans="30:51" ht="13.2">
      <c r="AD1597" s="22"/>
      <c r="AE1597" s="22"/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</row>
    <row r="1598" spans="30:51" ht="13.2"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</row>
    <row r="1599" spans="30:51" ht="13.2"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</row>
    <row r="1600" spans="30:51" ht="13.2">
      <c r="AD1600" s="22"/>
      <c r="AE1600" s="22"/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</row>
    <row r="1601" spans="30:51" ht="13.2">
      <c r="AD1601" s="22"/>
      <c r="AE1601" s="22"/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2"/>
      <c r="AY1601" s="22"/>
    </row>
    <row r="1602" spans="30:51" ht="13.2">
      <c r="AD1602" s="22"/>
      <c r="AE1602" s="22"/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</row>
    <row r="1603" spans="30:51" ht="13.2">
      <c r="AD1603" s="22"/>
      <c r="AE1603" s="22"/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</row>
    <row r="1604" spans="30:51" ht="13.2">
      <c r="AD1604" s="22"/>
      <c r="AE1604" s="22"/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</row>
    <row r="1605" spans="30:51" ht="13.2"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</row>
    <row r="1606" spans="30:51" ht="13.2">
      <c r="AD1606" s="22"/>
      <c r="AE1606" s="22"/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2"/>
      <c r="AY1606" s="22"/>
    </row>
    <row r="1607" spans="30:51" ht="13.2">
      <c r="AD1607" s="22"/>
      <c r="AE1607" s="22"/>
      <c r="AF1607" s="22"/>
      <c r="AG1607" s="22"/>
      <c r="AH1607" s="22"/>
      <c r="AI1607" s="22"/>
      <c r="AJ1607" s="22"/>
      <c r="AK1607" s="22"/>
      <c r="AL1607" s="22"/>
      <c r="AM1607" s="22"/>
      <c r="AN1607" s="22"/>
      <c r="AO1607" s="22"/>
      <c r="AP1607" s="22"/>
      <c r="AQ1607" s="22"/>
      <c r="AR1607" s="22"/>
      <c r="AS1607" s="22"/>
      <c r="AT1607" s="22"/>
      <c r="AU1607" s="22"/>
      <c r="AV1607" s="22"/>
      <c r="AW1607" s="22"/>
      <c r="AX1607" s="22"/>
      <c r="AY1607" s="22"/>
    </row>
    <row r="1608" spans="30:51" ht="13.2">
      <c r="AD1608" s="22"/>
      <c r="AE1608" s="22"/>
      <c r="AF1608" s="22"/>
      <c r="AG1608" s="22"/>
      <c r="AH1608" s="22"/>
      <c r="AI1608" s="22"/>
      <c r="AJ1608" s="22"/>
      <c r="AK1608" s="22"/>
      <c r="AL1608" s="22"/>
      <c r="AM1608" s="22"/>
      <c r="AN1608" s="22"/>
      <c r="AO1608" s="22"/>
      <c r="AP1608" s="22"/>
      <c r="AQ1608" s="22"/>
      <c r="AR1608" s="22"/>
      <c r="AS1608" s="22"/>
      <c r="AT1608" s="22"/>
      <c r="AU1608" s="22"/>
      <c r="AV1608" s="22"/>
      <c r="AW1608" s="22"/>
      <c r="AX1608" s="22"/>
      <c r="AY1608" s="22"/>
    </row>
    <row r="1609" spans="30:51" ht="13.2"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</row>
    <row r="1610" spans="30:51" ht="13.2"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</row>
    <row r="1611" spans="30:51" ht="13.2">
      <c r="AD1611" s="22"/>
      <c r="AE1611" s="22"/>
      <c r="AF1611" s="22"/>
      <c r="AG1611" s="22"/>
      <c r="AH1611" s="22"/>
      <c r="AI1611" s="22"/>
      <c r="AJ1611" s="22"/>
      <c r="AK1611" s="22"/>
      <c r="AL1611" s="22"/>
      <c r="AM1611" s="22"/>
      <c r="AN1611" s="22"/>
      <c r="AO1611" s="22"/>
      <c r="AP1611" s="22"/>
      <c r="AQ1611" s="22"/>
      <c r="AR1611" s="22"/>
      <c r="AS1611" s="22"/>
      <c r="AT1611" s="22"/>
      <c r="AU1611" s="22"/>
      <c r="AV1611" s="22"/>
      <c r="AW1611" s="22"/>
      <c r="AX1611" s="22"/>
      <c r="AY1611" s="22"/>
    </row>
    <row r="1612" spans="30:51" ht="13.2">
      <c r="AD1612" s="22"/>
      <c r="AE1612" s="22"/>
      <c r="AF1612" s="22"/>
      <c r="AG1612" s="22"/>
      <c r="AH1612" s="22"/>
      <c r="AI1612" s="22"/>
      <c r="AJ1612" s="22"/>
      <c r="AK1612" s="22"/>
      <c r="AL1612" s="22"/>
      <c r="AM1612" s="22"/>
      <c r="AN1612" s="22"/>
      <c r="AO1612" s="22"/>
      <c r="AP1612" s="22"/>
      <c r="AQ1612" s="22"/>
      <c r="AR1612" s="22"/>
      <c r="AS1612" s="22"/>
      <c r="AT1612" s="22"/>
      <c r="AU1612" s="22"/>
      <c r="AV1612" s="22"/>
      <c r="AW1612" s="22"/>
      <c r="AX1612" s="22"/>
      <c r="AY1612" s="22"/>
    </row>
    <row r="1613" spans="30:51" ht="13.2"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2"/>
      <c r="AY1613" s="22"/>
    </row>
    <row r="1614" spans="30:51" ht="13.2"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2"/>
      <c r="AY1614" s="22"/>
    </row>
    <row r="1615" spans="30:51" ht="13.2">
      <c r="AD1615" s="22"/>
      <c r="AE1615" s="22"/>
      <c r="AF1615" s="22"/>
      <c r="AG1615" s="22"/>
      <c r="AH1615" s="22"/>
      <c r="AI1615" s="22"/>
      <c r="AJ1615" s="22"/>
      <c r="AK1615" s="22"/>
      <c r="AL1615" s="22"/>
      <c r="AM1615" s="22"/>
      <c r="AN1615" s="22"/>
      <c r="AO1615" s="22"/>
      <c r="AP1615" s="22"/>
      <c r="AQ1615" s="22"/>
      <c r="AR1615" s="22"/>
      <c r="AS1615" s="22"/>
      <c r="AT1615" s="22"/>
      <c r="AU1615" s="22"/>
      <c r="AV1615" s="22"/>
      <c r="AW1615" s="22"/>
      <c r="AX1615" s="22"/>
      <c r="AY1615" s="22"/>
    </row>
    <row r="1616" spans="30:51" ht="13.2"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2"/>
      <c r="AY1616" s="22"/>
    </row>
    <row r="1617" spans="30:51" ht="13.2">
      <c r="AD1617" s="22"/>
      <c r="AE1617" s="22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2"/>
      <c r="AY1617" s="22"/>
    </row>
    <row r="1618" spans="30:51" ht="13.2"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2"/>
      <c r="AS1618" s="22"/>
      <c r="AT1618" s="22"/>
      <c r="AU1618" s="22"/>
      <c r="AV1618" s="22"/>
      <c r="AW1618" s="22"/>
      <c r="AX1618" s="22"/>
      <c r="AY1618" s="22"/>
    </row>
    <row r="1619" spans="30:51" ht="13.2">
      <c r="AD1619" s="22"/>
      <c r="AE1619" s="22"/>
      <c r="AF1619" s="22"/>
      <c r="AG1619" s="22"/>
      <c r="AH1619" s="22"/>
      <c r="AI1619" s="22"/>
      <c r="AJ1619" s="22"/>
      <c r="AK1619" s="22"/>
      <c r="AL1619" s="22"/>
      <c r="AM1619" s="22"/>
      <c r="AN1619" s="22"/>
      <c r="AO1619" s="22"/>
      <c r="AP1619" s="22"/>
      <c r="AQ1619" s="22"/>
      <c r="AR1619" s="22"/>
      <c r="AS1619" s="22"/>
      <c r="AT1619" s="22"/>
      <c r="AU1619" s="22"/>
      <c r="AV1619" s="22"/>
      <c r="AW1619" s="22"/>
      <c r="AX1619" s="22"/>
      <c r="AY1619" s="22"/>
    </row>
    <row r="1620" spans="30:51" ht="13.2">
      <c r="AD1620" s="22"/>
      <c r="AE1620" s="22"/>
      <c r="AF1620" s="22"/>
      <c r="AG1620" s="22"/>
      <c r="AH1620" s="22"/>
      <c r="AI1620" s="22"/>
      <c r="AJ1620" s="22"/>
      <c r="AK1620" s="22"/>
      <c r="AL1620" s="22"/>
      <c r="AM1620" s="22"/>
      <c r="AN1620" s="22"/>
      <c r="AO1620" s="22"/>
      <c r="AP1620" s="22"/>
      <c r="AQ1620" s="22"/>
      <c r="AR1620" s="22"/>
      <c r="AS1620" s="22"/>
      <c r="AT1620" s="22"/>
      <c r="AU1620" s="22"/>
      <c r="AV1620" s="22"/>
      <c r="AW1620" s="22"/>
      <c r="AX1620" s="22"/>
      <c r="AY1620" s="22"/>
    </row>
    <row r="1621" spans="30:51" ht="13.2">
      <c r="AD1621" s="22"/>
      <c r="AE1621" s="22"/>
      <c r="AF1621" s="22"/>
      <c r="AG1621" s="22"/>
      <c r="AH1621" s="22"/>
      <c r="AI1621" s="22"/>
      <c r="AJ1621" s="22"/>
      <c r="AK1621" s="22"/>
      <c r="AL1621" s="22"/>
      <c r="AM1621" s="22"/>
      <c r="AN1621" s="22"/>
      <c r="AO1621" s="22"/>
      <c r="AP1621" s="22"/>
      <c r="AQ1621" s="22"/>
      <c r="AR1621" s="22"/>
      <c r="AS1621" s="22"/>
      <c r="AT1621" s="22"/>
      <c r="AU1621" s="22"/>
      <c r="AV1621" s="22"/>
      <c r="AW1621" s="22"/>
      <c r="AX1621" s="22"/>
      <c r="AY1621" s="22"/>
    </row>
    <row r="1622" spans="30:51" ht="13.2"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2"/>
      <c r="AY1622" s="22"/>
    </row>
    <row r="1623" spans="30:51" ht="13.2">
      <c r="AD1623" s="22"/>
      <c r="AE1623" s="22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</row>
    <row r="1624" spans="30:51" ht="13.2"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</row>
    <row r="1625" spans="30:51" ht="13.2"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</row>
    <row r="1626" spans="30:51" ht="13.2"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2"/>
      <c r="AY1626" s="22"/>
    </row>
    <row r="1627" spans="30:51" ht="13.2"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</row>
    <row r="1628" spans="30:51" ht="13.2">
      <c r="AD1628" s="22"/>
      <c r="AE1628" s="22"/>
      <c r="AF1628" s="22"/>
      <c r="AG1628" s="22"/>
      <c r="AH1628" s="22"/>
      <c r="AI1628" s="22"/>
      <c r="AJ1628" s="22"/>
      <c r="AK1628" s="22"/>
      <c r="AL1628" s="22"/>
      <c r="AM1628" s="22"/>
      <c r="AN1628" s="22"/>
      <c r="AO1628" s="22"/>
      <c r="AP1628" s="22"/>
      <c r="AQ1628" s="22"/>
      <c r="AR1628" s="22"/>
      <c r="AS1628" s="22"/>
      <c r="AT1628" s="22"/>
      <c r="AU1628" s="22"/>
      <c r="AV1628" s="22"/>
      <c r="AW1628" s="22"/>
      <c r="AX1628" s="22"/>
      <c r="AY1628" s="22"/>
    </row>
    <row r="1629" spans="30:51" ht="13.2">
      <c r="AD1629" s="22"/>
      <c r="AE1629" s="22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</row>
    <row r="1630" spans="30:51" ht="13.2">
      <c r="AD1630" s="22"/>
      <c r="AE1630" s="22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2"/>
      <c r="AY1630" s="22"/>
    </row>
    <row r="1631" spans="30:51" ht="13.2">
      <c r="AD1631" s="22"/>
      <c r="AE1631" s="22"/>
      <c r="AF1631" s="22"/>
      <c r="AG1631" s="22"/>
      <c r="AH1631" s="22"/>
      <c r="AI1631" s="22"/>
      <c r="AJ1631" s="22"/>
      <c r="AK1631" s="22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2"/>
      <c r="AY1631" s="22"/>
    </row>
    <row r="1632" spans="30:51" ht="13.2"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/>
      <c r="AW1632" s="22"/>
      <c r="AX1632" s="22"/>
      <c r="AY1632" s="22"/>
    </row>
    <row r="1633" spans="30:51" ht="13.2"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</row>
    <row r="1634" spans="30:51" ht="13.2"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</row>
    <row r="1635" spans="30:51" ht="13.2"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</row>
    <row r="1636" spans="30:51" ht="13.2"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</row>
    <row r="1637" spans="30:51" ht="13.2"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</row>
    <row r="1638" spans="30:51" ht="13.2"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</row>
    <row r="1639" spans="30:51" ht="13.2"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</row>
    <row r="1640" spans="30:51" ht="13.2"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</row>
    <row r="1641" spans="30:51" ht="13.2"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</row>
    <row r="1642" spans="30:51" ht="13.2"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</row>
    <row r="1643" spans="30:51" ht="13.2"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</row>
    <row r="1644" spans="30:51" ht="13.2"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</row>
    <row r="1645" spans="30:51" ht="13.2"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2"/>
      <c r="AY1645" s="22"/>
    </row>
    <row r="1646" spans="30:51" ht="13.2"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2"/>
      <c r="AY1646" s="22"/>
    </row>
    <row r="1647" spans="30:51" ht="13.2"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2"/>
      <c r="AY1647" s="22"/>
    </row>
    <row r="1648" spans="30:51" ht="13.2"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2"/>
      <c r="AY1648" s="22"/>
    </row>
    <row r="1649" spans="30:51" ht="13.2"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</row>
    <row r="1650" spans="30:51" ht="13.2"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</row>
    <row r="1651" spans="30:51" ht="13.2"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</row>
    <row r="1652" spans="30:51" ht="13.2"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</row>
    <row r="1653" spans="30:51" ht="13.2"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</row>
    <row r="1654" spans="30:51" ht="13.2">
      <c r="AD1654" s="22"/>
      <c r="AE1654" s="22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2"/>
      <c r="AY1654" s="22"/>
    </row>
    <row r="1655" spans="30:51" ht="13.2"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</row>
    <row r="1656" spans="30:51" ht="13.2"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</row>
    <row r="1657" spans="30:51" ht="13.2"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</row>
    <row r="1658" spans="30:51" ht="13.2"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</row>
    <row r="1659" spans="30:51" ht="13.2"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</row>
    <row r="1660" spans="30:51" ht="13.2"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</row>
    <row r="1661" spans="30:51" ht="13.2"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</row>
    <row r="1662" spans="30:51" ht="13.2"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</row>
    <row r="1663" spans="30:51" ht="13.2"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</row>
    <row r="1664" spans="30:51" ht="13.2"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</row>
    <row r="1665" spans="30:51" ht="13.2"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</row>
    <row r="1666" spans="30:51" ht="13.2"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</row>
    <row r="1667" spans="30:51" ht="13.2"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2"/>
      <c r="AY1667" s="22"/>
    </row>
    <row r="1668" spans="30:51" ht="13.2"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2"/>
      <c r="AY1668" s="22"/>
    </row>
    <row r="1669" spans="30:51" ht="13.2"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</row>
    <row r="1670" spans="30:51" ht="13.2"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</row>
    <row r="1671" spans="30:51" ht="13.2"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</row>
    <row r="1672" spans="30:51" ht="13.2"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</row>
    <row r="1673" spans="30:51" ht="13.2"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</row>
    <row r="1674" spans="30:51" ht="13.2"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</row>
    <row r="1675" spans="30:51" ht="13.2"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2"/>
      <c r="AY1675" s="22"/>
    </row>
    <row r="1676" spans="30:51" ht="13.2"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2"/>
      <c r="AY1676" s="22"/>
    </row>
    <row r="1677" spans="30:51" ht="13.2"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</row>
    <row r="1678" spans="30:51" ht="13.2"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</row>
    <row r="1679" spans="30:51" ht="13.2"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</row>
    <row r="1680" spans="30:51" ht="13.2"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</row>
    <row r="1681" spans="30:51" ht="13.2"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</row>
    <row r="1682" spans="30:51" ht="13.2"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</row>
    <row r="1683" spans="30:51" ht="13.2"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</row>
    <row r="1684" spans="30:51" ht="13.2"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</row>
    <row r="1685" spans="30:51" ht="13.2">
      <c r="AD1685" s="22"/>
      <c r="AE1685" s="22"/>
      <c r="AF1685" s="22"/>
      <c r="AG1685" s="22"/>
      <c r="AH1685" s="22"/>
      <c r="AI1685" s="22"/>
      <c r="AJ1685" s="22"/>
      <c r="AK1685" s="22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2"/>
      <c r="AY1685" s="22"/>
    </row>
    <row r="1686" spans="30:51" ht="13.2"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2"/>
      <c r="AY1686" s="22"/>
    </row>
    <row r="1687" spans="30:51" ht="13.2">
      <c r="AD1687" s="22"/>
      <c r="AE1687" s="22"/>
      <c r="AF1687" s="22"/>
      <c r="AG1687" s="22"/>
      <c r="AH1687" s="22"/>
      <c r="AI1687" s="22"/>
      <c r="AJ1687" s="22"/>
      <c r="AK1687" s="22"/>
      <c r="AL1687" s="22"/>
      <c r="AM1687" s="22"/>
      <c r="AN1687" s="22"/>
      <c r="AO1687" s="22"/>
      <c r="AP1687" s="22"/>
      <c r="AQ1687" s="22"/>
      <c r="AR1687" s="22"/>
      <c r="AS1687" s="22"/>
      <c r="AT1687" s="22"/>
      <c r="AU1687" s="22"/>
      <c r="AV1687" s="22"/>
      <c r="AW1687" s="22"/>
      <c r="AX1687" s="22"/>
      <c r="AY1687" s="22"/>
    </row>
    <row r="1688" spans="30:51" ht="13.2"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2"/>
      <c r="AY1688" s="22"/>
    </row>
    <row r="1689" spans="30:51" ht="13.2">
      <c r="AD1689" s="22"/>
      <c r="AE1689" s="22"/>
      <c r="AF1689" s="22"/>
      <c r="AG1689" s="22"/>
      <c r="AH1689" s="22"/>
      <c r="AI1689" s="22"/>
      <c r="AJ1689" s="22"/>
      <c r="AK1689" s="22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2"/>
      <c r="AY1689" s="22"/>
    </row>
    <row r="1690" spans="30:51" ht="13.2">
      <c r="AD1690" s="22"/>
      <c r="AE1690" s="22"/>
      <c r="AF1690" s="22"/>
      <c r="AG1690" s="22"/>
      <c r="AH1690" s="22"/>
      <c r="AI1690" s="22"/>
      <c r="AJ1690" s="22"/>
      <c r="AK1690" s="22"/>
      <c r="AL1690" s="22"/>
      <c r="AM1690" s="22"/>
      <c r="AN1690" s="22"/>
      <c r="AO1690" s="22"/>
      <c r="AP1690" s="22"/>
      <c r="AQ1690" s="22"/>
      <c r="AR1690" s="22"/>
      <c r="AS1690" s="22"/>
      <c r="AT1690" s="22"/>
      <c r="AU1690" s="22"/>
      <c r="AV1690" s="22"/>
      <c r="AW1690" s="22"/>
      <c r="AX1690" s="22"/>
      <c r="AY1690" s="22"/>
    </row>
    <row r="1691" spans="30:51" ht="13.2">
      <c r="AD1691" s="22"/>
      <c r="AE1691" s="22"/>
      <c r="AF1691" s="22"/>
      <c r="AG1691" s="22"/>
      <c r="AH1691" s="22"/>
      <c r="AI1691" s="22"/>
      <c r="AJ1691" s="22"/>
      <c r="AK1691" s="22"/>
      <c r="AL1691" s="22"/>
      <c r="AM1691" s="22"/>
      <c r="AN1691" s="22"/>
      <c r="AO1691" s="22"/>
      <c r="AP1691" s="22"/>
      <c r="AQ1691" s="22"/>
      <c r="AR1691" s="22"/>
      <c r="AS1691" s="22"/>
      <c r="AT1691" s="22"/>
      <c r="AU1691" s="22"/>
      <c r="AV1691" s="22"/>
      <c r="AW1691" s="22"/>
      <c r="AX1691" s="22"/>
      <c r="AY1691" s="22"/>
    </row>
    <row r="1692" spans="30:51" ht="13.2">
      <c r="AD1692" s="22"/>
      <c r="AE1692" s="22"/>
      <c r="AF1692" s="22"/>
      <c r="AG1692" s="22"/>
      <c r="AH1692" s="22"/>
      <c r="AI1692" s="22"/>
      <c r="AJ1692" s="22"/>
      <c r="AK1692" s="22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2"/>
      <c r="AY1692" s="22"/>
    </row>
    <row r="1693" spans="30:51" ht="13.2">
      <c r="AD1693" s="22"/>
      <c r="AE1693" s="22"/>
      <c r="AF1693" s="22"/>
      <c r="AG1693" s="22"/>
      <c r="AH1693" s="22"/>
      <c r="AI1693" s="22"/>
      <c r="AJ1693" s="22"/>
      <c r="AK1693" s="22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2"/>
      <c r="AX1693" s="22"/>
      <c r="AY1693" s="22"/>
    </row>
    <row r="1694" spans="30:51" ht="13.2">
      <c r="AD1694" s="22"/>
      <c r="AE1694" s="22"/>
      <c r="AF1694" s="22"/>
      <c r="AG1694" s="22"/>
      <c r="AH1694" s="22"/>
      <c r="AI1694" s="22"/>
      <c r="AJ1694" s="22"/>
      <c r="AK1694" s="22"/>
      <c r="AL1694" s="22"/>
      <c r="AM1694" s="22"/>
      <c r="AN1694" s="22"/>
      <c r="AO1694" s="22"/>
      <c r="AP1694" s="22"/>
      <c r="AQ1694" s="22"/>
      <c r="AR1694" s="22"/>
      <c r="AS1694" s="22"/>
      <c r="AT1694" s="22"/>
      <c r="AU1694" s="22"/>
      <c r="AV1694" s="22"/>
      <c r="AW1694" s="22"/>
      <c r="AX1694" s="22"/>
      <c r="AY1694" s="22"/>
    </row>
    <row r="1695" spans="30:51" ht="13.2">
      <c r="AD1695" s="22"/>
      <c r="AE1695" s="22"/>
      <c r="AF1695" s="22"/>
      <c r="AG1695" s="22"/>
      <c r="AH1695" s="22"/>
      <c r="AI1695" s="22"/>
      <c r="AJ1695" s="22"/>
      <c r="AK1695" s="22"/>
      <c r="AL1695" s="22"/>
      <c r="AM1695" s="22"/>
      <c r="AN1695" s="22"/>
      <c r="AO1695" s="22"/>
      <c r="AP1695" s="22"/>
      <c r="AQ1695" s="22"/>
      <c r="AR1695" s="22"/>
      <c r="AS1695" s="22"/>
      <c r="AT1695" s="22"/>
      <c r="AU1695" s="22"/>
      <c r="AV1695" s="22"/>
      <c r="AW1695" s="22"/>
      <c r="AX1695" s="22"/>
      <c r="AY1695" s="22"/>
    </row>
    <row r="1696" spans="30:51" ht="13.2">
      <c r="AD1696" s="22"/>
      <c r="AE1696" s="22"/>
      <c r="AF1696" s="22"/>
      <c r="AG1696" s="22"/>
      <c r="AH1696" s="22"/>
      <c r="AI1696" s="22"/>
      <c r="AJ1696" s="22"/>
      <c r="AK1696" s="22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2"/>
      <c r="AY1696" s="22"/>
    </row>
    <row r="1697" spans="30:51" ht="13.2">
      <c r="AD1697" s="22"/>
      <c r="AE1697" s="22"/>
      <c r="AF1697" s="22"/>
      <c r="AG1697" s="22"/>
      <c r="AH1697" s="22"/>
      <c r="AI1697" s="22"/>
      <c r="AJ1697" s="22"/>
      <c r="AK1697" s="22"/>
      <c r="AL1697" s="22"/>
      <c r="AM1697" s="22"/>
      <c r="AN1697" s="22"/>
      <c r="AO1697" s="22"/>
      <c r="AP1697" s="22"/>
      <c r="AQ1697" s="22"/>
      <c r="AR1697" s="22"/>
      <c r="AS1697" s="22"/>
      <c r="AT1697" s="22"/>
      <c r="AU1697" s="22"/>
      <c r="AV1697" s="22"/>
      <c r="AW1697" s="22"/>
      <c r="AX1697" s="22"/>
      <c r="AY1697" s="22"/>
    </row>
    <row r="1698" spans="30:51" ht="13.2">
      <c r="AD1698" s="22"/>
      <c r="AE1698" s="22"/>
      <c r="AF1698" s="22"/>
      <c r="AG1698" s="22"/>
      <c r="AH1698" s="22"/>
      <c r="AI1698" s="22"/>
      <c r="AJ1698" s="22"/>
      <c r="AK1698" s="22"/>
      <c r="AL1698" s="22"/>
      <c r="AM1698" s="22"/>
      <c r="AN1698" s="22"/>
      <c r="AO1698" s="22"/>
      <c r="AP1698" s="22"/>
      <c r="AQ1698" s="22"/>
      <c r="AR1698" s="22"/>
      <c r="AS1698" s="22"/>
      <c r="AT1698" s="22"/>
      <c r="AU1698" s="22"/>
      <c r="AV1698" s="22"/>
      <c r="AW1698" s="22"/>
      <c r="AX1698" s="22"/>
      <c r="AY1698" s="22"/>
    </row>
    <row r="1699" spans="30:51" ht="13.2">
      <c r="AD1699" s="22"/>
      <c r="AE1699" s="22"/>
      <c r="AF1699" s="22"/>
      <c r="AG1699" s="22"/>
      <c r="AH1699" s="22"/>
      <c r="AI1699" s="22"/>
      <c r="AJ1699" s="22"/>
      <c r="AK1699" s="22"/>
      <c r="AL1699" s="22"/>
      <c r="AM1699" s="22"/>
      <c r="AN1699" s="22"/>
      <c r="AO1699" s="22"/>
      <c r="AP1699" s="22"/>
      <c r="AQ1699" s="22"/>
      <c r="AR1699" s="22"/>
      <c r="AS1699" s="22"/>
      <c r="AT1699" s="22"/>
      <c r="AU1699" s="22"/>
      <c r="AV1699" s="22"/>
      <c r="AW1699" s="22"/>
      <c r="AX1699" s="22"/>
      <c r="AY1699" s="22"/>
    </row>
    <row r="1700" spans="30:51" ht="13.2">
      <c r="AD1700" s="22"/>
      <c r="AE1700" s="22"/>
      <c r="AF1700" s="22"/>
      <c r="AG1700" s="22"/>
      <c r="AH1700" s="22"/>
      <c r="AI1700" s="22"/>
      <c r="AJ1700" s="22"/>
      <c r="AK1700" s="22"/>
      <c r="AL1700" s="22"/>
      <c r="AM1700" s="22"/>
      <c r="AN1700" s="22"/>
      <c r="AO1700" s="22"/>
      <c r="AP1700" s="22"/>
      <c r="AQ1700" s="22"/>
      <c r="AR1700" s="22"/>
      <c r="AS1700" s="22"/>
      <c r="AT1700" s="22"/>
      <c r="AU1700" s="22"/>
      <c r="AV1700" s="22"/>
      <c r="AW1700" s="22"/>
      <c r="AX1700" s="22"/>
      <c r="AY1700" s="22"/>
    </row>
    <row r="1701" spans="30:51" ht="13.2">
      <c r="AD1701" s="22"/>
      <c r="AE1701" s="22"/>
      <c r="AF1701" s="22"/>
      <c r="AG1701" s="22"/>
      <c r="AH1701" s="22"/>
      <c r="AI1701" s="22"/>
      <c r="AJ1701" s="22"/>
      <c r="AK1701" s="22"/>
      <c r="AL1701" s="22"/>
      <c r="AM1701" s="22"/>
      <c r="AN1701" s="22"/>
      <c r="AO1701" s="22"/>
      <c r="AP1701" s="22"/>
      <c r="AQ1701" s="22"/>
      <c r="AR1701" s="22"/>
      <c r="AS1701" s="22"/>
      <c r="AT1701" s="22"/>
      <c r="AU1701" s="22"/>
      <c r="AV1701" s="22"/>
      <c r="AW1701" s="22"/>
      <c r="AX1701" s="22"/>
      <c r="AY1701" s="22"/>
    </row>
    <row r="1702" spans="30:51" ht="13.2">
      <c r="AD1702" s="22"/>
      <c r="AE1702" s="22"/>
      <c r="AF1702" s="22"/>
      <c r="AG1702" s="22"/>
      <c r="AH1702" s="22"/>
      <c r="AI1702" s="22"/>
      <c r="AJ1702" s="22"/>
      <c r="AK1702" s="22"/>
      <c r="AL1702" s="22"/>
      <c r="AM1702" s="22"/>
      <c r="AN1702" s="22"/>
      <c r="AO1702" s="22"/>
      <c r="AP1702" s="22"/>
      <c r="AQ1702" s="22"/>
      <c r="AR1702" s="22"/>
      <c r="AS1702" s="22"/>
      <c r="AT1702" s="22"/>
      <c r="AU1702" s="22"/>
      <c r="AV1702" s="22"/>
      <c r="AW1702" s="22"/>
      <c r="AX1702" s="22"/>
      <c r="AY1702" s="22"/>
    </row>
    <row r="1703" spans="30:51" ht="13.2">
      <c r="AD1703" s="22"/>
      <c r="AE1703" s="22"/>
      <c r="AF1703" s="22"/>
      <c r="AG1703" s="22"/>
      <c r="AH1703" s="22"/>
      <c r="AI1703" s="22"/>
      <c r="AJ1703" s="22"/>
      <c r="AK1703" s="22"/>
      <c r="AL1703" s="22"/>
      <c r="AM1703" s="22"/>
      <c r="AN1703" s="22"/>
      <c r="AO1703" s="22"/>
      <c r="AP1703" s="22"/>
      <c r="AQ1703" s="22"/>
      <c r="AR1703" s="22"/>
      <c r="AS1703" s="22"/>
      <c r="AT1703" s="22"/>
      <c r="AU1703" s="22"/>
      <c r="AV1703" s="22"/>
      <c r="AW1703" s="22"/>
      <c r="AX1703" s="22"/>
      <c r="AY1703" s="22"/>
    </row>
    <row r="1704" spans="30:51" ht="13.2"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</row>
    <row r="1705" spans="30:51" ht="13.2"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</row>
    <row r="1706" spans="30:51" ht="13.2"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</row>
    <row r="1707" spans="30:51" ht="13.2"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</row>
    <row r="1708" spans="30:51" ht="13.2">
      <c r="AD1708" s="22"/>
      <c r="AE1708" s="22"/>
      <c r="AF1708" s="22"/>
      <c r="AG1708" s="22"/>
      <c r="AH1708" s="22"/>
      <c r="AI1708" s="22"/>
      <c r="AJ1708" s="22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2"/>
      <c r="AY1708" s="22"/>
    </row>
    <row r="1709" spans="30:51" ht="13.2">
      <c r="AD1709" s="22"/>
      <c r="AE1709" s="22"/>
      <c r="AF1709" s="22"/>
      <c r="AG1709" s="22"/>
      <c r="AH1709" s="22"/>
      <c r="AI1709" s="22"/>
      <c r="AJ1709" s="22"/>
      <c r="AK1709" s="22"/>
      <c r="AL1709" s="22"/>
      <c r="AM1709" s="22"/>
      <c r="AN1709" s="22"/>
      <c r="AO1709" s="22"/>
      <c r="AP1709" s="22"/>
      <c r="AQ1709" s="22"/>
      <c r="AR1709" s="22"/>
      <c r="AS1709" s="22"/>
      <c r="AT1709" s="22"/>
      <c r="AU1709" s="22"/>
      <c r="AV1709" s="22"/>
      <c r="AW1709" s="22"/>
      <c r="AX1709" s="22"/>
      <c r="AY1709" s="22"/>
    </row>
    <row r="1710" spans="30:51" ht="13.2">
      <c r="AD1710" s="22"/>
      <c r="AE1710" s="22"/>
      <c r="AF1710" s="22"/>
      <c r="AG1710" s="22"/>
      <c r="AH1710" s="22"/>
      <c r="AI1710" s="22"/>
      <c r="AJ1710" s="22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22"/>
      <c r="AU1710" s="22"/>
      <c r="AV1710" s="22"/>
      <c r="AW1710" s="22"/>
      <c r="AX1710" s="22"/>
      <c r="AY1710" s="22"/>
    </row>
    <row r="1711" spans="30:51" ht="13.2">
      <c r="AD1711" s="22"/>
      <c r="AE1711" s="22"/>
      <c r="AF1711" s="22"/>
      <c r="AG1711" s="22"/>
      <c r="AH1711" s="22"/>
      <c r="AI1711" s="22"/>
      <c r="AJ1711" s="22"/>
      <c r="AK1711" s="22"/>
      <c r="AL1711" s="22"/>
      <c r="AM1711" s="22"/>
      <c r="AN1711" s="22"/>
      <c r="AO1711" s="22"/>
      <c r="AP1711" s="22"/>
      <c r="AQ1711" s="22"/>
      <c r="AR1711" s="22"/>
      <c r="AS1711" s="22"/>
      <c r="AT1711" s="22"/>
      <c r="AU1711" s="22"/>
      <c r="AV1711" s="22"/>
      <c r="AW1711" s="22"/>
      <c r="AX1711" s="22"/>
      <c r="AY1711" s="22"/>
    </row>
    <row r="1712" spans="30:51" ht="13.2">
      <c r="AD1712" s="22"/>
      <c r="AE1712" s="22"/>
      <c r="AF1712" s="22"/>
      <c r="AG1712" s="22"/>
      <c r="AH1712" s="22"/>
      <c r="AI1712" s="22"/>
      <c r="AJ1712" s="22"/>
      <c r="AK1712" s="22"/>
      <c r="AL1712" s="22"/>
      <c r="AM1712" s="22"/>
      <c r="AN1712" s="22"/>
      <c r="AO1712" s="22"/>
      <c r="AP1712" s="22"/>
      <c r="AQ1712" s="22"/>
      <c r="AR1712" s="22"/>
      <c r="AS1712" s="22"/>
      <c r="AT1712" s="22"/>
      <c r="AU1712" s="22"/>
      <c r="AV1712" s="22"/>
      <c r="AW1712" s="22"/>
      <c r="AX1712" s="22"/>
      <c r="AY1712" s="22"/>
    </row>
    <row r="1713" spans="30:51" ht="13.2">
      <c r="AD1713" s="22"/>
      <c r="AE1713" s="22"/>
      <c r="AF1713" s="22"/>
      <c r="AG1713" s="22"/>
      <c r="AH1713" s="22"/>
      <c r="AI1713" s="22"/>
      <c r="AJ1713" s="22"/>
      <c r="AK1713" s="22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2"/>
      <c r="AY1713" s="22"/>
    </row>
    <row r="1714" spans="30:51" ht="13.2"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</row>
    <row r="1715" spans="30:51" ht="13.2">
      <c r="AD1715" s="22"/>
      <c r="AE1715" s="22"/>
      <c r="AF1715" s="22"/>
      <c r="AG1715" s="22"/>
      <c r="AH1715" s="22"/>
      <c r="AI1715" s="22"/>
      <c r="AJ1715" s="22"/>
      <c r="AK1715" s="22"/>
      <c r="AL1715" s="22"/>
      <c r="AM1715" s="22"/>
      <c r="AN1715" s="22"/>
      <c r="AO1715" s="22"/>
      <c r="AP1715" s="22"/>
      <c r="AQ1715" s="22"/>
      <c r="AR1715" s="22"/>
      <c r="AS1715" s="22"/>
      <c r="AT1715" s="22"/>
      <c r="AU1715" s="22"/>
      <c r="AV1715" s="22"/>
      <c r="AW1715" s="22"/>
      <c r="AX1715" s="22"/>
      <c r="AY1715" s="22"/>
    </row>
    <row r="1716" spans="30:51" ht="13.2">
      <c r="AD1716" s="22"/>
      <c r="AE1716" s="22"/>
      <c r="AF1716" s="22"/>
      <c r="AG1716" s="22"/>
      <c r="AH1716" s="22"/>
      <c r="AI1716" s="22"/>
      <c r="AJ1716" s="22"/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2"/>
      <c r="AY1716" s="22"/>
    </row>
    <row r="1717" spans="30:51" ht="13.2">
      <c r="AD1717" s="22"/>
      <c r="AE1717" s="22"/>
      <c r="AF1717" s="22"/>
      <c r="AG1717" s="22"/>
      <c r="AH1717" s="22"/>
      <c r="AI1717" s="22"/>
      <c r="AJ1717" s="22"/>
      <c r="AK1717" s="22"/>
      <c r="AL1717" s="22"/>
      <c r="AM1717" s="22"/>
      <c r="AN1717" s="22"/>
      <c r="AO1717" s="22"/>
      <c r="AP1717" s="22"/>
      <c r="AQ1717" s="22"/>
      <c r="AR1717" s="22"/>
      <c r="AS1717" s="22"/>
      <c r="AT1717" s="22"/>
      <c r="AU1717" s="22"/>
      <c r="AV1717" s="22"/>
      <c r="AW1717" s="22"/>
      <c r="AX1717" s="22"/>
      <c r="AY1717" s="22"/>
    </row>
    <row r="1718" spans="30:51" ht="13.2"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2"/>
      <c r="AS1718" s="22"/>
      <c r="AT1718" s="22"/>
      <c r="AU1718" s="22"/>
      <c r="AV1718" s="22"/>
      <c r="AW1718" s="22"/>
      <c r="AX1718" s="22"/>
      <c r="AY1718" s="22"/>
    </row>
    <row r="1719" spans="30:51" ht="13.2">
      <c r="AD1719" s="22"/>
      <c r="AE1719" s="22"/>
      <c r="AF1719" s="22"/>
      <c r="AG1719" s="22"/>
      <c r="AH1719" s="22"/>
      <c r="AI1719" s="22"/>
      <c r="AJ1719" s="22"/>
      <c r="AK1719" s="22"/>
      <c r="AL1719" s="22"/>
      <c r="AM1719" s="22"/>
      <c r="AN1719" s="22"/>
      <c r="AO1719" s="22"/>
      <c r="AP1719" s="22"/>
      <c r="AQ1719" s="22"/>
      <c r="AR1719" s="22"/>
      <c r="AS1719" s="22"/>
      <c r="AT1719" s="22"/>
      <c r="AU1719" s="22"/>
      <c r="AV1719" s="22"/>
      <c r="AW1719" s="22"/>
      <c r="AX1719" s="22"/>
      <c r="AY1719" s="22"/>
    </row>
    <row r="1720" spans="30:51" ht="13.2">
      <c r="AD1720" s="22"/>
      <c r="AE1720" s="22"/>
      <c r="AF1720" s="22"/>
      <c r="AG1720" s="22"/>
      <c r="AH1720" s="22"/>
      <c r="AI1720" s="22"/>
      <c r="AJ1720" s="22"/>
      <c r="AK1720" s="22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2"/>
      <c r="AY1720" s="22"/>
    </row>
    <row r="1721" spans="30:51" ht="13.2">
      <c r="AD1721" s="22"/>
      <c r="AE1721" s="22"/>
      <c r="AF1721" s="22"/>
      <c r="AG1721" s="22"/>
      <c r="AH1721" s="22"/>
      <c r="AI1721" s="22"/>
      <c r="AJ1721" s="22"/>
      <c r="AK1721" s="22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2"/>
      <c r="AY1721" s="22"/>
    </row>
    <row r="1722" spans="30:51" ht="13.2">
      <c r="AD1722" s="22"/>
      <c r="AE1722" s="22"/>
      <c r="AF1722" s="22"/>
      <c r="AG1722" s="22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2"/>
      <c r="AY1722" s="22"/>
    </row>
    <row r="1723" spans="30:51" ht="13.2">
      <c r="AD1723" s="22"/>
      <c r="AE1723" s="22"/>
      <c r="AF1723" s="22"/>
      <c r="AG1723" s="22"/>
      <c r="AH1723" s="22"/>
      <c r="AI1723" s="22"/>
      <c r="AJ1723" s="22"/>
      <c r="AK1723" s="22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2"/>
      <c r="AY1723" s="22"/>
    </row>
    <row r="1724" spans="30:51" ht="13.2">
      <c r="AD1724" s="22"/>
      <c r="AE1724" s="22"/>
      <c r="AF1724" s="22"/>
      <c r="AG1724" s="22"/>
      <c r="AH1724" s="22"/>
      <c r="AI1724" s="22"/>
      <c r="AJ1724" s="22"/>
      <c r="AK1724" s="22"/>
      <c r="AL1724" s="22"/>
      <c r="AM1724" s="22"/>
      <c r="AN1724" s="22"/>
      <c r="AO1724" s="22"/>
      <c r="AP1724" s="22"/>
      <c r="AQ1724" s="22"/>
      <c r="AR1724" s="22"/>
      <c r="AS1724" s="22"/>
      <c r="AT1724" s="22"/>
      <c r="AU1724" s="22"/>
      <c r="AV1724" s="22"/>
      <c r="AW1724" s="22"/>
      <c r="AX1724" s="22"/>
      <c r="AY1724" s="22"/>
    </row>
    <row r="1725" spans="30:51" ht="13.2"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2"/>
      <c r="AY1725" s="22"/>
    </row>
    <row r="1726" spans="30:51" ht="13.2">
      <c r="AD1726" s="22"/>
      <c r="AE1726" s="22"/>
      <c r="AF1726" s="22"/>
      <c r="AG1726" s="22"/>
      <c r="AH1726" s="22"/>
      <c r="AI1726" s="22"/>
      <c r="AJ1726" s="22"/>
      <c r="AK1726" s="22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2"/>
      <c r="AY1726" s="22"/>
    </row>
    <row r="1727" spans="30:51" ht="13.2">
      <c r="AD1727" s="22"/>
      <c r="AE1727" s="22"/>
      <c r="AF1727" s="22"/>
      <c r="AG1727" s="22"/>
      <c r="AH1727" s="22"/>
      <c r="AI1727" s="22"/>
      <c r="AJ1727" s="22"/>
      <c r="AK1727" s="22"/>
      <c r="AL1727" s="22"/>
      <c r="AM1727" s="22"/>
      <c r="AN1727" s="22"/>
      <c r="AO1727" s="22"/>
      <c r="AP1727" s="22"/>
      <c r="AQ1727" s="22"/>
      <c r="AR1727" s="22"/>
      <c r="AS1727" s="22"/>
      <c r="AT1727" s="22"/>
      <c r="AU1727" s="22"/>
      <c r="AV1727" s="22"/>
      <c r="AW1727" s="22"/>
      <c r="AX1727" s="22"/>
      <c r="AY1727" s="22"/>
    </row>
    <row r="1728" spans="30:51" ht="13.2">
      <c r="AD1728" s="22"/>
      <c r="AE1728" s="22"/>
      <c r="AF1728" s="22"/>
      <c r="AG1728" s="22"/>
      <c r="AH1728" s="22"/>
      <c r="AI1728" s="22"/>
      <c r="AJ1728" s="22"/>
      <c r="AK1728" s="22"/>
      <c r="AL1728" s="22"/>
      <c r="AM1728" s="22"/>
      <c r="AN1728" s="22"/>
      <c r="AO1728" s="22"/>
      <c r="AP1728" s="22"/>
      <c r="AQ1728" s="22"/>
      <c r="AR1728" s="22"/>
      <c r="AS1728" s="22"/>
      <c r="AT1728" s="22"/>
      <c r="AU1728" s="22"/>
      <c r="AV1728" s="22"/>
      <c r="AW1728" s="22"/>
      <c r="AX1728" s="22"/>
      <c r="AY1728" s="22"/>
    </row>
    <row r="1729" spans="30:51" ht="13.2">
      <c r="AD1729" s="22"/>
      <c r="AE1729" s="22"/>
      <c r="AF1729" s="22"/>
      <c r="AG1729" s="22"/>
      <c r="AH1729" s="22"/>
      <c r="AI1729" s="22"/>
      <c r="AJ1729" s="22"/>
      <c r="AK1729" s="22"/>
      <c r="AL1729" s="22"/>
      <c r="AM1729" s="22"/>
      <c r="AN1729" s="22"/>
      <c r="AO1729" s="22"/>
      <c r="AP1729" s="22"/>
      <c r="AQ1729" s="22"/>
      <c r="AR1729" s="22"/>
      <c r="AS1729" s="22"/>
      <c r="AT1729" s="22"/>
      <c r="AU1729" s="22"/>
      <c r="AV1729" s="22"/>
      <c r="AW1729" s="22"/>
      <c r="AX1729" s="22"/>
      <c r="AY1729" s="22"/>
    </row>
    <row r="1730" spans="30:51" ht="13.2">
      <c r="AD1730" s="22"/>
      <c r="AE1730" s="22"/>
      <c r="AF1730" s="22"/>
      <c r="AG1730" s="22"/>
      <c r="AH1730" s="22"/>
      <c r="AI1730" s="22"/>
      <c r="AJ1730" s="22"/>
      <c r="AK1730" s="22"/>
      <c r="AL1730" s="22"/>
      <c r="AM1730" s="22"/>
      <c r="AN1730" s="22"/>
      <c r="AO1730" s="22"/>
      <c r="AP1730" s="22"/>
      <c r="AQ1730" s="22"/>
      <c r="AR1730" s="22"/>
      <c r="AS1730" s="22"/>
      <c r="AT1730" s="22"/>
      <c r="AU1730" s="22"/>
      <c r="AV1730" s="22"/>
      <c r="AW1730" s="22"/>
      <c r="AX1730" s="22"/>
      <c r="AY1730" s="22"/>
    </row>
    <row r="1731" spans="30:51" ht="13.2">
      <c r="AD1731" s="22"/>
      <c r="AE1731" s="22"/>
      <c r="AF1731" s="22"/>
      <c r="AG1731" s="22"/>
      <c r="AH1731" s="22"/>
      <c r="AI1731" s="22"/>
      <c r="AJ1731" s="22"/>
      <c r="AK1731" s="22"/>
      <c r="AL1731" s="22"/>
      <c r="AM1731" s="22"/>
      <c r="AN1731" s="22"/>
      <c r="AO1731" s="22"/>
      <c r="AP1731" s="22"/>
      <c r="AQ1731" s="22"/>
      <c r="AR1731" s="22"/>
      <c r="AS1731" s="22"/>
      <c r="AT1731" s="22"/>
      <c r="AU1731" s="22"/>
      <c r="AV1731" s="22"/>
      <c r="AW1731" s="22"/>
      <c r="AX1731" s="22"/>
      <c r="AY1731" s="22"/>
    </row>
    <row r="1732" spans="30:51" ht="13.2"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2"/>
      <c r="AR1732" s="22"/>
      <c r="AS1732" s="22"/>
      <c r="AT1732" s="22"/>
      <c r="AU1732" s="22"/>
      <c r="AV1732" s="22"/>
      <c r="AW1732" s="22"/>
      <c r="AX1732" s="22"/>
      <c r="AY1732" s="22"/>
    </row>
    <row r="1733" spans="30:51" ht="13.2">
      <c r="AD1733" s="22"/>
      <c r="AE1733" s="22"/>
      <c r="AF1733" s="22"/>
      <c r="AG1733" s="22"/>
      <c r="AH1733" s="22"/>
      <c r="AI1733" s="22"/>
      <c r="AJ1733" s="22"/>
      <c r="AK1733" s="22"/>
      <c r="AL1733" s="22"/>
      <c r="AM1733" s="22"/>
      <c r="AN1733" s="22"/>
      <c r="AO1733" s="22"/>
      <c r="AP1733" s="22"/>
      <c r="AQ1733" s="22"/>
      <c r="AR1733" s="22"/>
      <c r="AS1733" s="22"/>
      <c r="AT1733" s="22"/>
      <c r="AU1733" s="22"/>
      <c r="AV1733" s="22"/>
      <c r="AW1733" s="22"/>
      <c r="AX1733" s="22"/>
      <c r="AY1733" s="22"/>
    </row>
    <row r="1734" spans="30:51" ht="13.2">
      <c r="AD1734" s="22"/>
      <c r="AE1734" s="22"/>
      <c r="AF1734" s="22"/>
      <c r="AG1734" s="22"/>
      <c r="AH1734" s="22"/>
      <c r="AI1734" s="22"/>
      <c r="AJ1734" s="22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2"/>
      <c r="AY1734" s="22"/>
    </row>
    <row r="1735" spans="30:51" ht="13.2"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</row>
    <row r="1736" spans="30:51" ht="13.2"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</row>
    <row r="1737" spans="30:51" ht="13.2"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</row>
    <row r="1738" spans="30:51" ht="13.2">
      <c r="AD1738" s="22"/>
      <c r="AE1738" s="22"/>
      <c r="AF1738" s="22"/>
      <c r="AG1738" s="22"/>
      <c r="AH1738" s="22"/>
      <c r="AI1738" s="22"/>
      <c r="AJ1738" s="22"/>
      <c r="AK1738" s="22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2"/>
      <c r="AY1738" s="22"/>
    </row>
    <row r="1739" spans="30:51" ht="13.2">
      <c r="AD1739" s="22"/>
      <c r="AE1739" s="22"/>
      <c r="AF1739" s="22"/>
      <c r="AG1739" s="22"/>
      <c r="AH1739" s="22"/>
      <c r="AI1739" s="22"/>
      <c r="AJ1739" s="22"/>
      <c r="AK1739" s="22"/>
      <c r="AL1739" s="22"/>
      <c r="AM1739" s="22"/>
      <c r="AN1739" s="22"/>
      <c r="AO1739" s="22"/>
      <c r="AP1739" s="22"/>
      <c r="AQ1739" s="22"/>
      <c r="AR1739" s="22"/>
      <c r="AS1739" s="22"/>
      <c r="AT1739" s="22"/>
      <c r="AU1739" s="22"/>
      <c r="AV1739" s="22"/>
      <c r="AW1739" s="22"/>
      <c r="AX1739" s="22"/>
      <c r="AY1739" s="22"/>
    </row>
    <row r="1740" spans="30:51" ht="13.2">
      <c r="AD1740" s="22"/>
      <c r="AE1740" s="22"/>
      <c r="AF1740" s="22"/>
      <c r="AG1740" s="22"/>
      <c r="AH1740" s="22"/>
      <c r="AI1740" s="22"/>
      <c r="AJ1740" s="22"/>
      <c r="AK1740" s="22"/>
      <c r="AL1740" s="22"/>
      <c r="AM1740" s="22"/>
      <c r="AN1740" s="22"/>
      <c r="AO1740" s="22"/>
      <c r="AP1740" s="22"/>
      <c r="AQ1740" s="22"/>
      <c r="AR1740" s="22"/>
      <c r="AS1740" s="22"/>
      <c r="AT1740" s="22"/>
      <c r="AU1740" s="22"/>
      <c r="AV1740" s="22"/>
      <c r="AW1740" s="22"/>
      <c r="AX1740" s="22"/>
      <c r="AY1740" s="22"/>
    </row>
    <row r="1741" spans="30:51" ht="13.2">
      <c r="AD1741" s="22"/>
      <c r="AE1741" s="22"/>
      <c r="AF1741" s="22"/>
      <c r="AG1741" s="22"/>
      <c r="AH1741" s="22"/>
      <c r="AI1741" s="22"/>
      <c r="AJ1741" s="22"/>
      <c r="AK1741" s="22"/>
      <c r="AL1741" s="22"/>
      <c r="AM1741" s="22"/>
      <c r="AN1741" s="22"/>
      <c r="AO1741" s="22"/>
      <c r="AP1741" s="22"/>
      <c r="AQ1741" s="22"/>
      <c r="AR1741" s="22"/>
      <c r="AS1741" s="22"/>
      <c r="AT1741" s="22"/>
      <c r="AU1741" s="22"/>
      <c r="AV1741" s="22"/>
      <c r="AW1741" s="22"/>
      <c r="AX1741" s="22"/>
      <c r="AY1741" s="22"/>
    </row>
    <row r="1742" spans="30:51" ht="13.2">
      <c r="AD1742" s="22"/>
      <c r="AE1742" s="22"/>
      <c r="AF1742" s="22"/>
      <c r="AG1742" s="22"/>
      <c r="AH1742" s="22"/>
      <c r="AI1742" s="22"/>
      <c r="AJ1742" s="22"/>
      <c r="AK1742" s="22"/>
      <c r="AL1742" s="22"/>
      <c r="AM1742" s="22"/>
      <c r="AN1742" s="22"/>
      <c r="AO1742" s="22"/>
      <c r="AP1742" s="22"/>
      <c r="AQ1742" s="22"/>
      <c r="AR1742" s="22"/>
      <c r="AS1742" s="22"/>
      <c r="AT1742" s="22"/>
      <c r="AU1742" s="22"/>
      <c r="AV1742" s="22"/>
      <c r="AW1742" s="22"/>
      <c r="AX1742" s="22"/>
      <c r="AY1742" s="22"/>
    </row>
    <row r="1743" spans="30:51" ht="13.2">
      <c r="AD1743" s="22"/>
      <c r="AE1743" s="22"/>
      <c r="AF1743" s="22"/>
      <c r="AG1743" s="22"/>
      <c r="AH1743" s="22"/>
      <c r="AI1743" s="22"/>
      <c r="AJ1743" s="22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22"/>
      <c r="AU1743" s="22"/>
      <c r="AV1743" s="22"/>
      <c r="AW1743" s="22"/>
      <c r="AX1743" s="22"/>
      <c r="AY1743" s="22"/>
    </row>
    <row r="1744" spans="30:51" ht="13.2"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</row>
    <row r="1745" spans="30:51" ht="13.2">
      <c r="AD1745" s="22"/>
      <c r="AE1745" s="22"/>
      <c r="AF1745" s="22"/>
      <c r="AG1745" s="22"/>
      <c r="AH1745" s="22"/>
      <c r="AI1745" s="22"/>
      <c r="AJ1745" s="22"/>
      <c r="AK1745" s="22"/>
      <c r="AL1745" s="22"/>
      <c r="AM1745" s="22"/>
      <c r="AN1745" s="22"/>
      <c r="AO1745" s="22"/>
      <c r="AP1745" s="22"/>
      <c r="AQ1745" s="22"/>
      <c r="AR1745" s="22"/>
      <c r="AS1745" s="22"/>
      <c r="AT1745" s="22"/>
      <c r="AU1745" s="22"/>
      <c r="AV1745" s="22"/>
      <c r="AW1745" s="22"/>
      <c r="AX1745" s="22"/>
      <c r="AY1745" s="22"/>
    </row>
    <row r="1746" spans="30:51" ht="13.2">
      <c r="AD1746" s="22"/>
      <c r="AE1746" s="22"/>
      <c r="AF1746" s="22"/>
      <c r="AG1746" s="22"/>
      <c r="AH1746" s="22"/>
      <c r="AI1746" s="22"/>
      <c r="AJ1746" s="22"/>
      <c r="AK1746" s="22"/>
      <c r="AL1746" s="22"/>
      <c r="AM1746" s="22"/>
      <c r="AN1746" s="22"/>
      <c r="AO1746" s="22"/>
      <c r="AP1746" s="22"/>
      <c r="AQ1746" s="22"/>
      <c r="AR1746" s="22"/>
      <c r="AS1746" s="22"/>
      <c r="AT1746" s="22"/>
      <c r="AU1746" s="22"/>
      <c r="AV1746" s="22"/>
      <c r="AW1746" s="22"/>
      <c r="AX1746" s="22"/>
      <c r="AY1746" s="22"/>
    </row>
    <row r="1747" spans="30:51" ht="13.2">
      <c r="AD1747" s="22"/>
      <c r="AE1747" s="22"/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2"/>
      <c r="AY1747" s="22"/>
    </row>
    <row r="1748" spans="30:51" ht="13.2"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/>
      <c r="AQ1748" s="22"/>
      <c r="AR1748" s="22"/>
      <c r="AS1748" s="22"/>
      <c r="AT1748" s="22"/>
      <c r="AU1748" s="22"/>
      <c r="AV1748" s="22"/>
      <c r="AW1748" s="22"/>
      <c r="AX1748" s="22"/>
      <c r="AY1748" s="22"/>
    </row>
    <row r="1749" spans="30:51" ht="13.2">
      <c r="AD1749" s="22"/>
      <c r="AE1749" s="22"/>
      <c r="AF1749" s="22"/>
      <c r="AG1749" s="22"/>
      <c r="AH1749" s="22"/>
      <c r="AI1749" s="22"/>
      <c r="AJ1749" s="22"/>
      <c r="AK1749" s="22"/>
      <c r="AL1749" s="22"/>
      <c r="AM1749" s="22"/>
      <c r="AN1749" s="22"/>
      <c r="AO1749" s="22"/>
      <c r="AP1749" s="22"/>
      <c r="AQ1749" s="22"/>
      <c r="AR1749" s="22"/>
      <c r="AS1749" s="22"/>
      <c r="AT1749" s="22"/>
      <c r="AU1749" s="22"/>
      <c r="AV1749" s="22"/>
      <c r="AW1749" s="22"/>
      <c r="AX1749" s="22"/>
      <c r="AY1749" s="22"/>
    </row>
    <row r="1750" spans="30:51" ht="13.2">
      <c r="AD1750" s="22"/>
      <c r="AE1750" s="22"/>
      <c r="AF1750" s="22"/>
      <c r="AG1750" s="22"/>
      <c r="AH1750" s="22"/>
      <c r="AI1750" s="22"/>
      <c r="AJ1750" s="22"/>
      <c r="AK1750" s="22"/>
      <c r="AL1750" s="22"/>
      <c r="AM1750" s="22"/>
      <c r="AN1750" s="22"/>
      <c r="AO1750" s="22"/>
      <c r="AP1750" s="22"/>
      <c r="AQ1750" s="22"/>
      <c r="AR1750" s="22"/>
      <c r="AS1750" s="22"/>
      <c r="AT1750" s="22"/>
      <c r="AU1750" s="22"/>
      <c r="AV1750" s="22"/>
      <c r="AW1750" s="22"/>
      <c r="AX1750" s="22"/>
      <c r="AY1750" s="22"/>
    </row>
    <row r="1751" spans="30:51" ht="13.2">
      <c r="AD1751" s="22"/>
      <c r="AE1751" s="22"/>
      <c r="AF1751" s="22"/>
      <c r="AG1751" s="22"/>
      <c r="AH1751" s="22"/>
      <c r="AI1751" s="22"/>
      <c r="AJ1751" s="22"/>
      <c r="AK1751" s="22"/>
      <c r="AL1751" s="22"/>
      <c r="AM1751" s="22"/>
      <c r="AN1751" s="22"/>
      <c r="AO1751" s="22"/>
      <c r="AP1751" s="22"/>
      <c r="AQ1751" s="22"/>
      <c r="AR1751" s="22"/>
      <c r="AS1751" s="22"/>
      <c r="AT1751" s="22"/>
      <c r="AU1751" s="22"/>
      <c r="AV1751" s="22"/>
      <c r="AW1751" s="22"/>
      <c r="AX1751" s="22"/>
      <c r="AY1751" s="22"/>
    </row>
    <row r="1752" spans="30:51" ht="13.2">
      <c r="AD1752" s="22"/>
      <c r="AE1752" s="22"/>
      <c r="AF1752" s="22"/>
      <c r="AG1752" s="22"/>
      <c r="AH1752" s="22"/>
      <c r="AI1752" s="22"/>
      <c r="AJ1752" s="22"/>
      <c r="AK1752" s="22"/>
      <c r="AL1752" s="22"/>
      <c r="AM1752" s="22"/>
      <c r="AN1752" s="22"/>
      <c r="AO1752" s="22"/>
      <c r="AP1752" s="22"/>
      <c r="AQ1752" s="22"/>
      <c r="AR1752" s="22"/>
      <c r="AS1752" s="22"/>
      <c r="AT1752" s="22"/>
      <c r="AU1752" s="22"/>
      <c r="AV1752" s="22"/>
      <c r="AW1752" s="22"/>
      <c r="AX1752" s="22"/>
      <c r="AY1752" s="22"/>
    </row>
    <row r="1753" spans="30:51" ht="13.2">
      <c r="AD1753" s="22"/>
      <c r="AE1753" s="22"/>
      <c r="AF1753" s="22"/>
      <c r="AG1753" s="22"/>
      <c r="AH1753" s="22"/>
      <c r="AI1753" s="22"/>
      <c r="AJ1753" s="22"/>
      <c r="AK1753" s="22"/>
      <c r="AL1753" s="22"/>
      <c r="AM1753" s="22"/>
      <c r="AN1753" s="22"/>
      <c r="AO1753" s="22"/>
      <c r="AP1753" s="22"/>
      <c r="AQ1753" s="22"/>
      <c r="AR1753" s="22"/>
      <c r="AS1753" s="22"/>
      <c r="AT1753" s="22"/>
      <c r="AU1753" s="22"/>
      <c r="AV1753" s="22"/>
      <c r="AW1753" s="22"/>
      <c r="AX1753" s="22"/>
      <c r="AY1753" s="22"/>
    </row>
    <row r="1754" spans="30:51" ht="13.2">
      <c r="AD1754" s="22"/>
      <c r="AE1754" s="22"/>
      <c r="AF1754" s="22"/>
      <c r="AG1754" s="22"/>
      <c r="AH1754" s="22"/>
      <c r="AI1754" s="22"/>
      <c r="AJ1754" s="22"/>
      <c r="AK1754" s="22"/>
      <c r="AL1754" s="22"/>
      <c r="AM1754" s="22"/>
      <c r="AN1754" s="22"/>
      <c r="AO1754" s="22"/>
      <c r="AP1754" s="22"/>
      <c r="AQ1754" s="22"/>
      <c r="AR1754" s="22"/>
      <c r="AS1754" s="22"/>
      <c r="AT1754" s="22"/>
      <c r="AU1754" s="22"/>
      <c r="AV1754" s="22"/>
      <c r="AW1754" s="22"/>
      <c r="AX1754" s="22"/>
      <c r="AY1754" s="22"/>
    </row>
    <row r="1755" spans="30:51" ht="13.2"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2"/>
      <c r="AO1755" s="22"/>
      <c r="AP1755" s="22"/>
      <c r="AQ1755" s="22"/>
      <c r="AR1755" s="22"/>
      <c r="AS1755" s="22"/>
      <c r="AT1755" s="22"/>
      <c r="AU1755" s="22"/>
      <c r="AV1755" s="22"/>
      <c r="AW1755" s="22"/>
      <c r="AX1755" s="22"/>
      <c r="AY1755" s="22"/>
    </row>
    <row r="1756" spans="30:51" ht="13.2">
      <c r="AD1756" s="22"/>
      <c r="AE1756" s="22"/>
      <c r="AF1756" s="22"/>
      <c r="AG1756" s="22"/>
      <c r="AH1756" s="22"/>
      <c r="AI1756" s="22"/>
      <c r="AJ1756" s="22"/>
      <c r="AK1756" s="22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2"/>
      <c r="AY1756" s="22"/>
    </row>
    <row r="1757" spans="30:51" ht="13.2">
      <c r="AD1757" s="22"/>
      <c r="AE1757" s="22"/>
      <c r="AF1757" s="22"/>
      <c r="AG1757" s="22"/>
      <c r="AH1757" s="22"/>
      <c r="AI1757" s="22"/>
      <c r="AJ1757" s="22"/>
      <c r="AK1757" s="22"/>
      <c r="AL1757" s="22"/>
      <c r="AM1757" s="22"/>
      <c r="AN1757" s="22"/>
      <c r="AO1757" s="22"/>
      <c r="AP1757" s="22"/>
      <c r="AQ1757" s="22"/>
      <c r="AR1757" s="22"/>
      <c r="AS1757" s="22"/>
      <c r="AT1757" s="22"/>
      <c r="AU1757" s="22"/>
      <c r="AV1757" s="22"/>
      <c r="AW1757" s="22"/>
      <c r="AX1757" s="22"/>
      <c r="AY1757" s="22"/>
    </row>
    <row r="1758" spans="30:51" ht="13.2">
      <c r="AD1758" s="22"/>
      <c r="AE1758" s="22"/>
      <c r="AF1758" s="22"/>
      <c r="AG1758" s="22"/>
      <c r="AH1758" s="22"/>
      <c r="AI1758" s="22"/>
      <c r="AJ1758" s="22"/>
      <c r="AK1758" s="22"/>
      <c r="AL1758" s="22"/>
      <c r="AM1758" s="22"/>
      <c r="AN1758" s="22"/>
      <c r="AO1758" s="22"/>
      <c r="AP1758" s="22"/>
      <c r="AQ1758" s="22"/>
      <c r="AR1758" s="22"/>
      <c r="AS1758" s="22"/>
      <c r="AT1758" s="22"/>
      <c r="AU1758" s="22"/>
      <c r="AV1758" s="22"/>
      <c r="AW1758" s="22"/>
      <c r="AX1758" s="22"/>
      <c r="AY1758" s="22"/>
    </row>
    <row r="1759" spans="30:51" ht="13.2">
      <c r="AD1759" s="22"/>
      <c r="AE1759" s="22"/>
      <c r="AF1759" s="22"/>
      <c r="AG1759" s="22"/>
      <c r="AH1759" s="22"/>
      <c r="AI1759" s="22"/>
      <c r="AJ1759" s="22"/>
      <c r="AK1759" s="22"/>
      <c r="AL1759" s="22"/>
      <c r="AM1759" s="22"/>
      <c r="AN1759" s="22"/>
      <c r="AO1759" s="22"/>
      <c r="AP1759" s="22"/>
      <c r="AQ1759" s="22"/>
      <c r="AR1759" s="22"/>
      <c r="AS1759" s="22"/>
      <c r="AT1759" s="22"/>
      <c r="AU1759" s="22"/>
      <c r="AV1759" s="22"/>
      <c r="AW1759" s="22"/>
      <c r="AX1759" s="22"/>
      <c r="AY1759" s="22"/>
    </row>
    <row r="1760" spans="30:51" ht="13.2">
      <c r="AD1760" s="22"/>
      <c r="AE1760" s="22"/>
      <c r="AF1760" s="22"/>
      <c r="AG1760" s="22"/>
      <c r="AH1760" s="22"/>
      <c r="AI1760" s="22"/>
      <c r="AJ1760" s="22"/>
      <c r="AK1760" s="22"/>
      <c r="AL1760" s="22"/>
      <c r="AM1760" s="22"/>
      <c r="AN1760" s="22"/>
      <c r="AO1760" s="22"/>
      <c r="AP1760" s="22"/>
      <c r="AQ1760" s="22"/>
      <c r="AR1760" s="22"/>
      <c r="AS1760" s="22"/>
      <c r="AT1760" s="22"/>
      <c r="AU1760" s="22"/>
      <c r="AV1760" s="22"/>
      <c r="AW1760" s="22"/>
      <c r="AX1760" s="22"/>
      <c r="AY1760" s="22"/>
    </row>
    <row r="1761" spans="30:51" ht="13.2">
      <c r="AD1761" s="22"/>
      <c r="AE1761" s="22"/>
      <c r="AF1761" s="22"/>
      <c r="AG1761" s="22"/>
      <c r="AH1761" s="22"/>
      <c r="AI1761" s="22"/>
      <c r="AJ1761" s="22"/>
      <c r="AK1761" s="22"/>
      <c r="AL1761" s="22"/>
      <c r="AM1761" s="22"/>
      <c r="AN1761" s="22"/>
      <c r="AO1761" s="22"/>
      <c r="AP1761" s="22"/>
      <c r="AQ1761" s="22"/>
      <c r="AR1761" s="22"/>
      <c r="AS1761" s="22"/>
      <c r="AT1761" s="22"/>
      <c r="AU1761" s="22"/>
      <c r="AV1761" s="22"/>
      <c r="AW1761" s="22"/>
      <c r="AX1761" s="22"/>
      <c r="AY1761" s="22"/>
    </row>
    <row r="1762" spans="30:51" ht="13.2"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2"/>
      <c r="AR1762" s="22"/>
      <c r="AS1762" s="22"/>
      <c r="AT1762" s="22"/>
      <c r="AU1762" s="22"/>
      <c r="AV1762" s="22"/>
      <c r="AW1762" s="22"/>
      <c r="AX1762" s="22"/>
      <c r="AY1762" s="22"/>
    </row>
    <row r="1763" spans="30:51" ht="13.2">
      <c r="AD1763" s="22"/>
      <c r="AE1763" s="22"/>
      <c r="AF1763" s="22"/>
      <c r="AG1763" s="22"/>
      <c r="AH1763" s="22"/>
      <c r="AI1763" s="22"/>
      <c r="AJ1763" s="22"/>
      <c r="AK1763" s="22"/>
      <c r="AL1763" s="22"/>
      <c r="AM1763" s="22"/>
      <c r="AN1763" s="22"/>
      <c r="AO1763" s="22"/>
      <c r="AP1763" s="22"/>
      <c r="AQ1763" s="22"/>
      <c r="AR1763" s="22"/>
      <c r="AS1763" s="22"/>
      <c r="AT1763" s="22"/>
      <c r="AU1763" s="22"/>
      <c r="AV1763" s="22"/>
      <c r="AW1763" s="22"/>
      <c r="AX1763" s="22"/>
      <c r="AY1763" s="22"/>
    </row>
    <row r="1764" spans="30:51" ht="13.2">
      <c r="AD1764" s="22"/>
      <c r="AE1764" s="22"/>
      <c r="AF1764" s="22"/>
      <c r="AG1764" s="22"/>
      <c r="AH1764" s="22"/>
      <c r="AI1764" s="22"/>
      <c r="AJ1764" s="22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22"/>
      <c r="AU1764" s="22"/>
      <c r="AV1764" s="22"/>
      <c r="AW1764" s="22"/>
      <c r="AX1764" s="22"/>
      <c r="AY1764" s="22"/>
    </row>
    <row r="1765" spans="30:51" ht="13.2">
      <c r="AD1765" s="22"/>
      <c r="AE1765" s="22"/>
      <c r="AF1765" s="22"/>
      <c r="AG1765" s="22"/>
      <c r="AH1765" s="22"/>
      <c r="AI1765" s="22"/>
      <c r="AJ1765" s="22"/>
      <c r="AK1765" s="22"/>
      <c r="AL1765" s="22"/>
      <c r="AM1765" s="22"/>
      <c r="AN1765" s="22"/>
      <c r="AO1765" s="22"/>
      <c r="AP1765" s="22"/>
      <c r="AQ1765" s="22"/>
      <c r="AR1765" s="22"/>
      <c r="AS1765" s="22"/>
      <c r="AT1765" s="22"/>
      <c r="AU1765" s="22"/>
      <c r="AV1765" s="22"/>
      <c r="AW1765" s="22"/>
      <c r="AX1765" s="22"/>
      <c r="AY1765" s="22"/>
    </row>
    <row r="1766" spans="30:51" ht="13.2">
      <c r="AD1766" s="22"/>
      <c r="AE1766" s="22"/>
      <c r="AF1766" s="22"/>
      <c r="AG1766" s="22"/>
      <c r="AH1766" s="22"/>
      <c r="AI1766" s="22"/>
      <c r="AJ1766" s="22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22"/>
      <c r="AU1766" s="22"/>
      <c r="AV1766" s="22"/>
      <c r="AW1766" s="22"/>
      <c r="AX1766" s="22"/>
      <c r="AY1766" s="22"/>
    </row>
    <row r="1767" spans="30:51" ht="13.2">
      <c r="AD1767" s="22"/>
      <c r="AE1767" s="22"/>
      <c r="AF1767" s="22"/>
      <c r="AG1767" s="22"/>
      <c r="AH1767" s="22"/>
      <c r="AI1767" s="22"/>
      <c r="AJ1767" s="22"/>
      <c r="AK1767" s="22"/>
      <c r="AL1767" s="22"/>
      <c r="AM1767" s="22"/>
      <c r="AN1767" s="22"/>
      <c r="AO1767" s="22"/>
      <c r="AP1767" s="22"/>
      <c r="AQ1767" s="22"/>
      <c r="AR1767" s="22"/>
      <c r="AS1767" s="22"/>
      <c r="AT1767" s="22"/>
      <c r="AU1767" s="22"/>
      <c r="AV1767" s="22"/>
      <c r="AW1767" s="22"/>
      <c r="AX1767" s="22"/>
      <c r="AY1767" s="22"/>
    </row>
    <row r="1768" spans="30:51" ht="13.2">
      <c r="AD1768" s="22"/>
      <c r="AE1768" s="22"/>
      <c r="AF1768" s="22"/>
      <c r="AG1768" s="22"/>
      <c r="AH1768" s="22"/>
      <c r="AI1768" s="22"/>
      <c r="AJ1768" s="22"/>
      <c r="AK1768" s="22"/>
      <c r="AL1768" s="22"/>
      <c r="AM1768" s="22"/>
      <c r="AN1768" s="22"/>
      <c r="AO1768" s="22"/>
      <c r="AP1768" s="22"/>
      <c r="AQ1768" s="22"/>
      <c r="AR1768" s="22"/>
      <c r="AS1768" s="22"/>
      <c r="AT1768" s="22"/>
      <c r="AU1768" s="22"/>
      <c r="AV1768" s="22"/>
      <c r="AW1768" s="22"/>
      <c r="AX1768" s="22"/>
      <c r="AY1768" s="22"/>
    </row>
    <row r="1769" spans="30:51" ht="13.2">
      <c r="AD1769" s="22"/>
      <c r="AE1769" s="22"/>
      <c r="AF1769" s="22"/>
      <c r="AG1769" s="22"/>
      <c r="AH1769" s="22"/>
      <c r="AI1769" s="22"/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</row>
    <row r="1770" spans="30:51" ht="13.2">
      <c r="AD1770" s="22"/>
      <c r="AE1770" s="22"/>
      <c r="AF1770" s="22"/>
      <c r="AG1770" s="22"/>
      <c r="AH1770" s="22"/>
      <c r="AI1770" s="22"/>
      <c r="AJ1770" s="22"/>
      <c r="AK1770" s="22"/>
      <c r="AL1770" s="22"/>
      <c r="AM1770" s="22"/>
      <c r="AN1770" s="22"/>
      <c r="AO1770" s="22"/>
      <c r="AP1770" s="22"/>
      <c r="AQ1770" s="22"/>
      <c r="AR1770" s="22"/>
      <c r="AS1770" s="22"/>
      <c r="AT1770" s="22"/>
      <c r="AU1770" s="22"/>
      <c r="AV1770" s="22"/>
      <c r="AW1770" s="22"/>
      <c r="AX1770" s="22"/>
      <c r="AY1770" s="22"/>
    </row>
    <row r="1771" spans="30:51" ht="13.2">
      <c r="AD1771" s="22"/>
      <c r="AE1771" s="22"/>
      <c r="AF1771" s="22"/>
      <c r="AG1771" s="22"/>
      <c r="AH1771" s="22"/>
      <c r="AI1771" s="22"/>
      <c r="AJ1771" s="22"/>
      <c r="AK1771" s="22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2"/>
      <c r="AX1771" s="22"/>
      <c r="AY1771" s="22"/>
    </row>
    <row r="1772" spans="30:51" ht="13.2">
      <c r="AD1772" s="22"/>
      <c r="AE1772" s="22"/>
      <c r="AF1772" s="22"/>
      <c r="AG1772" s="22"/>
      <c r="AH1772" s="22"/>
      <c r="AI1772" s="22"/>
      <c r="AJ1772" s="22"/>
      <c r="AK1772" s="22"/>
      <c r="AL1772" s="22"/>
      <c r="AM1772" s="22"/>
      <c r="AN1772" s="22"/>
      <c r="AO1772" s="22"/>
      <c r="AP1772" s="22"/>
      <c r="AQ1772" s="22"/>
      <c r="AR1772" s="22"/>
      <c r="AS1772" s="22"/>
      <c r="AT1772" s="22"/>
      <c r="AU1772" s="22"/>
      <c r="AV1772" s="22"/>
      <c r="AW1772" s="22"/>
      <c r="AX1772" s="22"/>
      <c r="AY1772" s="22"/>
    </row>
    <row r="1773" spans="30:51" ht="13.2">
      <c r="AD1773" s="22"/>
      <c r="AE1773" s="22"/>
      <c r="AF1773" s="22"/>
      <c r="AG1773" s="22"/>
      <c r="AH1773" s="22"/>
      <c r="AI1773" s="22"/>
      <c r="AJ1773" s="22"/>
      <c r="AK1773" s="22"/>
      <c r="AL1773" s="22"/>
      <c r="AM1773" s="22"/>
      <c r="AN1773" s="22"/>
      <c r="AO1773" s="22"/>
      <c r="AP1773" s="22"/>
      <c r="AQ1773" s="22"/>
      <c r="AR1773" s="22"/>
      <c r="AS1773" s="22"/>
      <c r="AT1773" s="22"/>
      <c r="AU1773" s="22"/>
      <c r="AV1773" s="22"/>
      <c r="AW1773" s="22"/>
      <c r="AX1773" s="22"/>
      <c r="AY1773" s="22"/>
    </row>
    <row r="1774" spans="30:51" ht="13.2"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</row>
    <row r="1775" spans="30:51" ht="13.2">
      <c r="AD1775" s="22"/>
      <c r="AE1775" s="22"/>
      <c r="AF1775" s="22"/>
      <c r="AG1775" s="22"/>
      <c r="AH1775" s="22"/>
      <c r="AI1775" s="22"/>
      <c r="AJ1775" s="22"/>
      <c r="AK1775" s="22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2"/>
      <c r="AY1775" s="22"/>
    </row>
    <row r="1776" spans="30:51" ht="13.2">
      <c r="AD1776" s="22"/>
      <c r="AE1776" s="22"/>
      <c r="AF1776" s="22"/>
      <c r="AG1776" s="22"/>
      <c r="AH1776" s="22"/>
      <c r="AI1776" s="22"/>
      <c r="AJ1776" s="22"/>
      <c r="AK1776" s="22"/>
      <c r="AL1776" s="22"/>
      <c r="AM1776" s="22"/>
      <c r="AN1776" s="22"/>
      <c r="AO1776" s="22"/>
      <c r="AP1776" s="22"/>
      <c r="AQ1776" s="22"/>
      <c r="AR1776" s="22"/>
      <c r="AS1776" s="22"/>
      <c r="AT1776" s="22"/>
      <c r="AU1776" s="22"/>
      <c r="AV1776" s="22"/>
      <c r="AW1776" s="22"/>
      <c r="AX1776" s="22"/>
      <c r="AY1776" s="22"/>
    </row>
    <row r="1777" spans="30:51" ht="13.2">
      <c r="AD1777" s="22"/>
      <c r="AE1777" s="22"/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</row>
    <row r="1778" spans="30:51" ht="13.2">
      <c r="AD1778" s="22"/>
      <c r="AE1778" s="22"/>
      <c r="AF1778" s="22"/>
      <c r="AG1778" s="22"/>
      <c r="AH1778" s="22"/>
      <c r="AI1778" s="22"/>
      <c r="AJ1778" s="22"/>
      <c r="AK1778" s="22"/>
      <c r="AL1778" s="22"/>
      <c r="AM1778" s="22"/>
      <c r="AN1778" s="22"/>
      <c r="AO1778" s="22"/>
      <c r="AP1778" s="22"/>
      <c r="AQ1778" s="22"/>
      <c r="AR1778" s="22"/>
      <c r="AS1778" s="22"/>
      <c r="AT1778" s="22"/>
      <c r="AU1778" s="22"/>
      <c r="AV1778" s="22"/>
      <c r="AW1778" s="22"/>
      <c r="AX1778" s="22"/>
      <c r="AY1778" s="22"/>
    </row>
    <row r="1779" spans="30:51" ht="13.2">
      <c r="AD1779" s="22"/>
      <c r="AE1779" s="22"/>
      <c r="AF1779" s="22"/>
      <c r="AG1779" s="22"/>
      <c r="AH1779" s="22"/>
      <c r="AI1779" s="22"/>
      <c r="AJ1779" s="22"/>
      <c r="AK1779" s="22"/>
      <c r="AL1779" s="22"/>
      <c r="AM1779" s="22"/>
      <c r="AN1779" s="22"/>
      <c r="AO1779" s="22"/>
      <c r="AP1779" s="22"/>
      <c r="AQ1779" s="22"/>
      <c r="AR1779" s="22"/>
      <c r="AS1779" s="22"/>
      <c r="AT1779" s="22"/>
      <c r="AU1779" s="22"/>
      <c r="AV1779" s="22"/>
      <c r="AW1779" s="22"/>
      <c r="AX1779" s="22"/>
      <c r="AY1779" s="22"/>
    </row>
    <row r="1780" spans="30:51" ht="13.2">
      <c r="AD1780" s="22"/>
      <c r="AE1780" s="22"/>
      <c r="AF1780" s="22"/>
      <c r="AG1780" s="22"/>
      <c r="AH1780" s="22"/>
      <c r="AI1780" s="22"/>
      <c r="AJ1780" s="22"/>
      <c r="AK1780" s="22"/>
      <c r="AL1780" s="22"/>
      <c r="AM1780" s="22"/>
      <c r="AN1780" s="22"/>
      <c r="AO1780" s="22"/>
      <c r="AP1780" s="22"/>
      <c r="AQ1780" s="22"/>
      <c r="AR1780" s="22"/>
      <c r="AS1780" s="22"/>
      <c r="AT1780" s="22"/>
      <c r="AU1780" s="22"/>
      <c r="AV1780" s="22"/>
      <c r="AW1780" s="22"/>
      <c r="AX1780" s="22"/>
      <c r="AY1780" s="22"/>
    </row>
    <row r="1781" spans="30:51" ht="13.2">
      <c r="AD1781" s="22"/>
      <c r="AE1781" s="22"/>
      <c r="AF1781" s="22"/>
      <c r="AG1781" s="22"/>
      <c r="AH1781" s="22"/>
      <c r="AI1781" s="22"/>
      <c r="AJ1781" s="22"/>
      <c r="AK1781" s="22"/>
      <c r="AL1781" s="22"/>
      <c r="AM1781" s="22"/>
      <c r="AN1781" s="22"/>
      <c r="AO1781" s="22"/>
      <c r="AP1781" s="22"/>
      <c r="AQ1781" s="22"/>
      <c r="AR1781" s="22"/>
      <c r="AS1781" s="22"/>
      <c r="AT1781" s="22"/>
      <c r="AU1781" s="22"/>
      <c r="AV1781" s="22"/>
      <c r="AW1781" s="22"/>
      <c r="AX1781" s="22"/>
      <c r="AY1781" s="22"/>
    </row>
    <row r="1782" spans="30:51" ht="13.2">
      <c r="AD1782" s="22"/>
      <c r="AE1782" s="22"/>
      <c r="AF1782" s="22"/>
      <c r="AG1782" s="22"/>
      <c r="AH1782" s="22"/>
      <c r="AI1782" s="22"/>
      <c r="AJ1782" s="22"/>
      <c r="AK1782" s="22"/>
      <c r="AL1782" s="22"/>
      <c r="AM1782" s="22"/>
      <c r="AN1782" s="22"/>
      <c r="AO1782" s="22"/>
      <c r="AP1782" s="22"/>
      <c r="AQ1782" s="22"/>
      <c r="AR1782" s="22"/>
      <c r="AS1782" s="22"/>
      <c r="AT1782" s="22"/>
      <c r="AU1782" s="22"/>
      <c r="AV1782" s="22"/>
      <c r="AW1782" s="22"/>
      <c r="AX1782" s="22"/>
      <c r="AY1782" s="22"/>
    </row>
    <row r="1783" spans="30:51" ht="13.2">
      <c r="AD1783" s="22"/>
      <c r="AE1783" s="22"/>
      <c r="AF1783" s="22"/>
      <c r="AG1783" s="22"/>
      <c r="AH1783" s="22"/>
      <c r="AI1783" s="22"/>
      <c r="AJ1783" s="22"/>
      <c r="AK1783" s="22"/>
      <c r="AL1783" s="22"/>
      <c r="AM1783" s="22"/>
      <c r="AN1783" s="22"/>
      <c r="AO1783" s="22"/>
      <c r="AP1783" s="22"/>
      <c r="AQ1783" s="22"/>
      <c r="AR1783" s="22"/>
      <c r="AS1783" s="22"/>
      <c r="AT1783" s="22"/>
      <c r="AU1783" s="22"/>
      <c r="AV1783" s="22"/>
      <c r="AW1783" s="22"/>
      <c r="AX1783" s="22"/>
      <c r="AY1783" s="22"/>
    </row>
    <row r="1784" spans="30:51" ht="13.2">
      <c r="AD1784" s="22"/>
      <c r="AE1784" s="22"/>
      <c r="AF1784" s="22"/>
      <c r="AG1784" s="22"/>
      <c r="AH1784" s="22"/>
      <c r="AI1784" s="22"/>
      <c r="AJ1784" s="22"/>
      <c r="AK1784" s="22"/>
      <c r="AL1784" s="22"/>
      <c r="AM1784" s="22"/>
      <c r="AN1784" s="22"/>
      <c r="AO1784" s="22"/>
      <c r="AP1784" s="22"/>
      <c r="AQ1784" s="22"/>
      <c r="AR1784" s="22"/>
      <c r="AS1784" s="22"/>
      <c r="AT1784" s="22"/>
      <c r="AU1784" s="22"/>
      <c r="AV1784" s="22"/>
      <c r="AW1784" s="22"/>
      <c r="AX1784" s="22"/>
      <c r="AY1784" s="22"/>
    </row>
    <row r="1785" spans="30:51" ht="13.2">
      <c r="AD1785" s="22"/>
      <c r="AE1785" s="22"/>
      <c r="AF1785" s="22"/>
      <c r="AG1785" s="22"/>
      <c r="AH1785" s="22"/>
      <c r="AI1785" s="22"/>
      <c r="AJ1785" s="22"/>
      <c r="AK1785" s="22"/>
      <c r="AL1785" s="22"/>
      <c r="AM1785" s="22"/>
      <c r="AN1785" s="22"/>
      <c r="AO1785" s="22"/>
      <c r="AP1785" s="22"/>
      <c r="AQ1785" s="22"/>
      <c r="AR1785" s="22"/>
      <c r="AS1785" s="22"/>
      <c r="AT1785" s="22"/>
      <c r="AU1785" s="22"/>
      <c r="AV1785" s="22"/>
      <c r="AW1785" s="22"/>
      <c r="AX1785" s="22"/>
      <c r="AY1785" s="22"/>
    </row>
    <row r="1786" spans="30:51" ht="13.2"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2"/>
      <c r="AR1786" s="22"/>
      <c r="AS1786" s="22"/>
      <c r="AT1786" s="22"/>
      <c r="AU1786" s="22"/>
      <c r="AV1786" s="22"/>
      <c r="AW1786" s="22"/>
      <c r="AX1786" s="22"/>
      <c r="AY1786" s="22"/>
    </row>
    <row r="1787" spans="30:51" ht="13.2">
      <c r="AD1787" s="22"/>
      <c r="AE1787" s="22"/>
      <c r="AF1787" s="22"/>
      <c r="AG1787" s="22"/>
      <c r="AH1787" s="22"/>
      <c r="AI1787" s="22"/>
      <c r="AJ1787" s="22"/>
      <c r="AK1787" s="22"/>
      <c r="AL1787" s="22"/>
      <c r="AM1787" s="22"/>
      <c r="AN1787" s="22"/>
      <c r="AO1787" s="22"/>
      <c r="AP1787" s="22"/>
      <c r="AQ1787" s="22"/>
      <c r="AR1787" s="22"/>
      <c r="AS1787" s="22"/>
      <c r="AT1787" s="22"/>
      <c r="AU1787" s="22"/>
      <c r="AV1787" s="22"/>
      <c r="AW1787" s="22"/>
      <c r="AX1787" s="22"/>
      <c r="AY1787" s="22"/>
    </row>
    <row r="1788" spans="30:51" ht="13.2">
      <c r="AD1788" s="22"/>
      <c r="AE1788" s="22"/>
      <c r="AF1788" s="22"/>
      <c r="AG1788" s="22"/>
      <c r="AH1788" s="22"/>
      <c r="AI1788" s="22"/>
      <c r="AJ1788" s="22"/>
      <c r="AK1788" s="22"/>
      <c r="AL1788" s="22"/>
      <c r="AM1788" s="22"/>
      <c r="AN1788" s="22"/>
      <c r="AO1788" s="22"/>
      <c r="AP1788" s="22"/>
      <c r="AQ1788" s="22"/>
      <c r="AR1788" s="22"/>
      <c r="AS1788" s="22"/>
      <c r="AT1788" s="22"/>
      <c r="AU1788" s="22"/>
      <c r="AV1788" s="22"/>
      <c r="AW1788" s="22"/>
      <c r="AX1788" s="22"/>
      <c r="AY1788" s="22"/>
    </row>
    <row r="1789" spans="30:51" ht="13.2">
      <c r="AD1789" s="22"/>
      <c r="AE1789" s="22"/>
      <c r="AF1789" s="22"/>
      <c r="AG1789" s="22"/>
      <c r="AH1789" s="22"/>
      <c r="AI1789" s="22"/>
      <c r="AJ1789" s="22"/>
      <c r="AK1789" s="22"/>
      <c r="AL1789" s="22"/>
      <c r="AM1789" s="22"/>
      <c r="AN1789" s="22"/>
      <c r="AO1789" s="22"/>
      <c r="AP1789" s="22"/>
      <c r="AQ1789" s="22"/>
      <c r="AR1789" s="22"/>
      <c r="AS1789" s="22"/>
      <c r="AT1789" s="22"/>
      <c r="AU1789" s="22"/>
      <c r="AV1789" s="22"/>
      <c r="AW1789" s="22"/>
      <c r="AX1789" s="22"/>
      <c r="AY1789" s="22"/>
    </row>
    <row r="1790" spans="30:51" ht="13.2">
      <c r="AD1790" s="22"/>
      <c r="AE1790" s="22"/>
      <c r="AF1790" s="22"/>
      <c r="AG1790" s="22"/>
      <c r="AH1790" s="22"/>
      <c r="AI1790" s="22"/>
      <c r="AJ1790" s="22"/>
      <c r="AK1790" s="22"/>
      <c r="AL1790" s="22"/>
      <c r="AM1790" s="22"/>
      <c r="AN1790" s="22"/>
      <c r="AO1790" s="22"/>
      <c r="AP1790" s="22"/>
      <c r="AQ1790" s="22"/>
      <c r="AR1790" s="22"/>
      <c r="AS1790" s="22"/>
      <c r="AT1790" s="22"/>
      <c r="AU1790" s="22"/>
      <c r="AV1790" s="22"/>
      <c r="AW1790" s="22"/>
      <c r="AX1790" s="22"/>
      <c r="AY1790" s="22"/>
    </row>
    <row r="1791" spans="30:51" ht="13.2">
      <c r="AD1791" s="22"/>
      <c r="AE1791" s="22"/>
      <c r="AF1791" s="22"/>
      <c r="AG1791" s="22"/>
      <c r="AH1791" s="22"/>
      <c r="AI1791" s="22"/>
      <c r="AJ1791" s="22"/>
      <c r="AK1791" s="22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2"/>
      <c r="AX1791" s="22"/>
      <c r="AY1791" s="22"/>
    </row>
    <row r="1792" spans="30:51" ht="13.2">
      <c r="AD1792" s="22"/>
      <c r="AE1792" s="22"/>
      <c r="AF1792" s="22"/>
      <c r="AG1792" s="22"/>
      <c r="AH1792" s="22"/>
      <c r="AI1792" s="22"/>
      <c r="AJ1792" s="22"/>
      <c r="AK1792" s="22"/>
      <c r="AL1792" s="22"/>
      <c r="AM1792" s="22"/>
      <c r="AN1792" s="22"/>
      <c r="AO1792" s="22"/>
      <c r="AP1792" s="22"/>
      <c r="AQ1792" s="22"/>
      <c r="AR1792" s="22"/>
      <c r="AS1792" s="22"/>
      <c r="AT1792" s="22"/>
      <c r="AU1792" s="22"/>
      <c r="AV1792" s="22"/>
      <c r="AW1792" s="22"/>
      <c r="AX1792" s="22"/>
      <c r="AY1792" s="22"/>
    </row>
    <row r="1793" spans="30:51" ht="13.2">
      <c r="AD1793" s="22"/>
      <c r="AE1793" s="22"/>
      <c r="AF1793" s="22"/>
      <c r="AG1793" s="22"/>
      <c r="AH1793" s="22"/>
      <c r="AI1793" s="22"/>
      <c r="AJ1793" s="22"/>
      <c r="AK1793" s="22"/>
      <c r="AL1793" s="22"/>
      <c r="AM1793" s="22"/>
      <c r="AN1793" s="22"/>
      <c r="AO1793" s="22"/>
      <c r="AP1793" s="22"/>
      <c r="AQ1793" s="22"/>
      <c r="AR1793" s="22"/>
      <c r="AS1793" s="22"/>
      <c r="AT1793" s="22"/>
      <c r="AU1793" s="22"/>
      <c r="AV1793" s="22"/>
      <c r="AW1793" s="22"/>
      <c r="AX1793" s="22"/>
      <c r="AY1793" s="22"/>
    </row>
    <row r="1794" spans="30:51" ht="13.2">
      <c r="AD1794" s="22"/>
      <c r="AE1794" s="22"/>
      <c r="AF1794" s="22"/>
      <c r="AG1794" s="22"/>
      <c r="AH1794" s="22"/>
      <c r="AI1794" s="22"/>
      <c r="AJ1794" s="22"/>
      <c r="AK1794" s="22"/>
      <c r="AL1794" s="22"/>
      <c r="AM1794" s="22"/>
      <c r="AN1794" s="22"/>
      <c r="AO1794" s="22"/>
      <c r="AP1794" s="22"/>
      <c r="AQ1794" s="22"/>
      <c r="AR1794" s="22"/>
      <c r="AS1794" s="22"/>
      <c r="AT1794" s="22"/>
      <c r="AU1794" s="22"/>
      <c r="AV1794" s="22"/>
      <c r="AW1794" s="22"/>
      <c r="AX1794" s="22"/>
      <c r="AY1794" s="22"/>
    </row>
    <row r="1795" spans="30:51" ht="13.2">
      <c r="AD1795" s="22"/>
      <c r="AE1795" s="22"/>
      <c r="AF1795" s="22"/>
      <c r="AG1795" s="22"/>
      <c r="AH1795" s="22"/>
      <c r="AI1795" s="22"/>
      <c r="AJ1795" s="22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2"/>
      <c r="AY1795" s="22"/>
    </row>
    <row r="1796" spans="30:51" ht="13.2">
      <c r="AD1796" s="22"/>
      <c r="AE1796" s="22"/>
      <c r="AF1796" s="22"/>
      <c r="AG1796" s="22"/>
      <c r="AH1796" s="22"/>
      <c r="AI1796" s="22"/>
      <c r="AJ1796" s="22"/>
      <c r="AK1796" s="22"/>
      <c r="AL1796" s="22"/>
      <c r="AM1796" s="22"/>
      <c r="AN1796" s="22"/>
      <c r="AO1796" s="22"/>
      <c r="AP1796" s="22"/>
      <c r="AQ1796" s="22"/>
      <c r="AR1796" s="22"/>
      <c r="AS1796" s="22"/>
      <c r="AT1796" s="22"/>
      <c r="AU1796" s="22"/>
      <c r="AV1796" s="22"/>
      <c r="AW1796" s="22"/>
      <c r="AX1796" s="22"/>
      <c r="AY1796" s="22"/>
    </row>
    <row r="1797" spans="30:51" ht="13.2">
      <c r="AD1797" s="22"/>
      <c r="AE1797" s="22"/>
      <c r="AF1797" s="22"/>
      <c r="AG1797" s="22"/>
      <c r="AH1797" s="22"/>
      <c r="AI1797" s="22"/>
      <c r="AJ1797" s="22"/>
      <c r="AK1797" s="22"/>
      <c r="AL1797" s="22"/>
      <c r="AM1797" s="22"/>
      <c r="AN1797" s="22"/>
      <c r="AO1797" s="22"/>
      <c r="AP1797" s="22"/>
      <c r="AQ1797" s="22"/>
      <c r="AR1797" s="22"/>
      <c r="AS1797" s="22"/>
      <c r="AT1797" s="22"/>
      <c r="AU1797" s="22"/>
      <c r="AV1797" s="22"/>
      <c r="AW1797" s="22"/>
      <c r="AX1797" s="22"/>
      <c r="AY1797" s="22"/>
    </row>
    <row r="1798" spans="30:51" ht="13.2">
      <c r="AD1798" s="22"/>
      <c r="AE1798" s="22"/>
      <c r="AF1798" s="22"/>
      <c r="AG1798" s="22"/>
      <c r="AH1798" s="22"/>
      <c r="AI1798" s="22"/>
      <c r="AJ1798" s="22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22"/>
      <c r="AU1798" s="22"/>
      <c r="AV1798" s="22"/>
      <c r="AW1798" s="22"/>
      <c r="AX1798" s="22"/>
      <c r="AY1798" s="22"/>
    </row>
    <row r="1799" spans="30:51" ht="13.2">
      <c r="AD1799" s="22"/>
      <c r="AE1799" s="22"/>
      <c r="AF1799" s="22"/>
      <c r="AG1799" s="22"/>
      <c r="AH1799" s="22"/>
      <c r="AI1799" s="22"/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</row>
    <row r="1800" spans="30:51" ht="13.2"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2"/>
      <c r="AY1800" s="22"/>
    </row>
    <row r="1801" spans="30:51" ht="13.2"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</row>
    <row r="1802" spans="30:51" ht="13.2"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</row>
    <row r="1803" spans="30:51" ht="13.2"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</row>
    <row r="1804" spans="30:51" ht="13.2"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/>
      <c r="AQ1804" s="22"/>
      <c r="AR1804" s="22"/>
      <c r="AS1804" s="22"/>
      <c r="AT1804" s="22"/>
      <c r="AU1804" s="22"/>
      <c r="AV1804" s="22"/>
      <c r="AW1804" s="22"/>
      <c r="AX1804" s="22"/>
      <c r="AY1804" s="22"/>
    </row>
    <row r="1805" spans="30:51" ht="13.2">
      <c r="AD1805" s="22"/>
      <c r="AE1805" s="22"/>
      <c r="AF1805" s="22"/>
      <c r="AG1805" s="22"/>
      <c r="AH1805" s="22"/>
      <c r="AI1805" s="22"/>
      <c r="AJ1805" s="22"/>
      <c r="AK1805" s="22"/>
      <c r="AL1805" s="22"/>
      <c r="AM1805" s="22"/>
      <c r="AN1805" s="22"/>
      <c r="AO1805" s="22"/>
      <c r="AP1805" s="22"/>
      <c r="AQ1805" s="22"/>
      <c r="AR1805" s="22"/>
      <c r="AS1805" s="22"/>
      <c r="AT1805" s="22"/>
      <c r="AU1805" s="22"/>
      <c r="AV1805" s="22"/>
      <c r="AW1805" s="22"/>
      <c r="AX1805" s="22"/>
      <c r="AY1805" s="22"/>
    </row>
    <row r="1806" spans="30:51" ht="13.2">
      <c r="AD1806" s="22"/>
      <c r="AE1806" s="22"/>
      <c r="AF1806" s="22"/>
      <c r="AG1806" s="22"/>
      <c r="AH1806" s="22"/>
      <c r="AI1806" s="22"/>
      <c r="AJ1806" s="22"/>
      <c r="AK1806" s="22"/>
      <c r="AL1806" s="22"/>
      <c r="AM1806" s="22"/>
      <c r="AN1806" s="22"/>
      <c r="AO1806" s="22"/>
      <c r="AP1806" s="22"/>
      <c r="AQ1806" s="22"/>
      <c r="AR1806" s="22"/>
      <c r="AS1806" s="22"/>
      <c r="AT1806" s="22"/>
      <c r="AU1806" s="22"/>
      <c r="AV1806" s="22"/>
      <c r="AW1806" s="22"/>
      <c r="AX1806" s="22"/>
      <c r="AY1806" s="22"/>
    </row>
    <row r="1807" spans="30:51" ht="13.2">
      <c r="AD1807" s="22"/>
      <c r="AE1807" s="22"/>
      <c r="AF1807" s="22"/>
      <c r="AG1807" s="22"/>
      <c r="AH1807" s="22"/>
      <c r="AI1807" s="22"/>
      <c r="AJ1807" s="22"/>
      <c r="AK1807" s="22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2"/>
      <c r="AY1807" s="22"/>
    </row>
    <row r="1808" spans="30:51" ht="13.2">
      <c r="AD1808" s="22"/>
      <c r="AE1808" s="22"/>
      <c r="AF1808" s="22"/>
      <c r="AG1808" s="22"/>
      <c r="AH1808" s="22"/>
      <c r="AI1808" s="22"/>
      <c r="AJ1808" s="22"/>
      <c r="AK1808" s="22"/>
      <c r="AL1808" s="22"/>
      <c r="AM1808" s="22"/>
      <c r="AN1808" s="22"/>
      <c r="AO1808" s="22"/>
      <c r="AP1808" s="22"/>
      <c r="AQ1808" s="22"/>
      <c r="AR1808" s="22"/>
      <c r="AS1808" s="22"/>
      <c r="AT1808" s="22"/>
      <c r="AU1808" s="22"/>
      <c r="AV1808" s="22"/>
      <c r="AW1808" s="22"/>
      <c r="AX1808" s="22"/>
      <c r="AY1808" s="22"/>
    </row>
    <row r="1809" spans="30:51" ht="13.2"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/>
      <c r="AQ1809" s="22"/>
      <c r="AR1809" s="22"/>
      <c r="AS1809" s="22"/>
      <c r="AT1809" s="22"/>
      <c r="AU1809" s="22"/>
      <c r="AV1809" s="22"/>
      <c r="AW1809" s="22"/>
      <c r="AX1809" s="22"/>
      <c r="AY1809" s="22"/>
    </row>
    <row r="1810" spans="30:51" ht="13.2">
      <c r="AD1810" s="22"/>
      <c r="AE1810" s="22"/>
      <c r="AF1810" s="22"/>
      <c r="AG1810" s="22"/>
      <c r="AH1810" s="22"/>
      <c r="AI1810" s="22"/>
      <c r="AJ1810" s="22"/>
      <c r="AK1810" s="22"/>
      <c r="AL1810" s="22"/>
      <c r="AM1810" s="22"/>
      <c r="AN1810" s="22"/>
      <c r="AO1810" s="22"/>
      <c r="AP1810" s="22"/>
      <c r="AQ1810" s="22"/>
      <c r="AR1810" s="22"/>
      <c r="AS1810" s="22"/>
      <c r="AT1810" s="22"/>
      <c r="AU1810" s="22"/>
      <c r="AV1810" s="22"/>
      <c r="AW1810" s="22"/>
      <c r="AX1810" s="22"/>
      <c r="AY1810" s="22"/>
    </row>
    <row r="1811" spans="30:51" ht="13.2">
      <c r="AD1811" s="22"/>
      <c r="AE1811" s="22"/>
      <c r="AF1811" s="22"/>
      <c r="AG1811" s="22"/>
      <c r="AH1811" s="22"/>
      <c r="AI1811" s="22"/>
      <c r="AJ1811" s="22"/>
      <c r="AK1811" s="22"/>
      <c r="AL1811" s="22"/>
      <c r="AM1811" s="22"/>
      <c r="AN1811" s="22"/>
      <c r="AO1811" s="22"/>
      <c r="AP1811" s="22"/>
      <c r="AQ1811" s="22"/>
      <c r="AR1811" s="22"/>
      <c r="AS1811" s="22"/>
      <c r="AT1811" s="22"/>
      <c r="AU1811" s="22"/>
      <c r="AV1811" s="22"/>
      <c r="AW1811" s="22"/>
      <c r="AX1811" s="22"/>
      <c r="AY1811" s="22"/>
    </row>
    <row r="1812" spans="30:51" ht="13.2">
      <c r="AD1812" s="22"/>
      <c r="AE1812" s="22"/>
      <c r="AF1812" s="22"/>
      <c r="AG1812" s="22"/>
      <c r="AH1812" s="22"/>
      <c r="AI1812" s="22"/>
      <c r="AJ1812" s="22"/>
      <c r="AK1812" s="22"/>
      <c r="AL1812" s="22"/>
      <c r="AM1812" s="22"/>
      <c r="AN1812" s="22"/>
      <c r="AO1812" s="22"/>
      <c r="AP1812" s="22"/>
      <c r="AQ1812" s="22"/>
      <c r="AR1812" s="22"/>
      <c r="AS1812" s="22"/>
      <c r="AT1812" s="22"/>
      <c r="AU1812" s="22"/>
      <c r="AV1812" s="22"/>
      <c r="AW1812" s="22"/>
      <c r="AX1812" s="22"/>
      <c r="AY1812" s="22"/>
    </row>
    <row r="1813" spans="30:51" ht="13.2">
      <c r="AD1813" s="22"/>
      <c r="AE1813" s="22"/>
      <c r="AF1813" s="22"/>
      <c r="AG1813" s="22"/>
      <c r="AH1813" s="22"/>
      <c r="AI1813" s="22"/>
      <c r="AJ1813" s="22"/>
      <c r="AK1813" s="22"/>
      <c r="AL1813" s="22"/>
      <c r="AM1813" s="22"/>
      <c r="AN1813" s="22"/>
      <c r="AO1813" s="22"/>
      <c r="AP1813" s="22"/>
      <c r="AQ1813" s="22"/>
      <c r="AR1813" s="22"/>
      <c r="AS1813" s="22"/>
      <c r="AT1813" s="22"/>
      <c r="AU1813" s="22"/>
      <c r="AV1813" s="22"/>
      <c r="AW1813" s="22"/>
      <c r="AX1813" s="22"/>
      <c r="AY1813" s="22"/>
    </row>
    <row r="1814" spans="30:51" ht="13.2">
      <c r="AD1814" s="22"/>
      <c r="AE1814" s="22"/>
      <c r="AF1814" s="22"/>
      <c r="AG1814" s="22"/>
      <c r="AH1814" s="22"/>
      <c r="AI1814" s="22"/>
      <c r="AJ1814" s="22"/>
      <c r="AK1814" s="22"/>
      <c r="AL1814" s="22"/>
      <c r="AM1814" s="22"/>
      <c r="AN1814" s="22"/>
      <c r="AO1814" s="22"/>
      <c r="AP1814" s="22"/>
      <c r="AQ1814" s="22"/>
      <c r="AR1814" s="22"/>
      <c r="AS1814" s="22"/>
      <c r="AT1814" s="22"/>
      <c r="AU1814" s="22"/>
      <c r="AV1814" s="22"/>
      <c r="AW1814" s="22"/>
      <c r="AX1814" s="22"/>
      <c r="AY1814" s="22"/>
    </row>
    <row r="1815" spans="30:51" ht="13.2">
      <c r="AD1815" s="22"/>
      <c r="AE1815" s="22"/>
      <c r="AF1815" s="22"/>
      <c r="AG1815" s="22"/>
      <c r="AH1815" s="22"/>
      <c r="AI1815" s="22"/>
      <c r="AJ1815" s="22"/>
      <c r="AK1815" s="22"/>
      <c r="AL1815" s="22"/>
      <c r="AM1815" s="22"/>
      <c r="AN1815" s="22"/>
      <c r="AO1815" s="22"/>
      <c r="AP1815" s="22"/>
      <c r="AQ1815" s="22"/>
      <c r="AR1815" s="22"/>
      <c r="AS1815" s="22"/>
      <c r="AT1815" s="22"/>
      <c r="AU1815" s="22"/>
      <c r="AV1815" s="22"/>
      <c r="AW1815" s="22"/>
      <c r="AX1815" s="22"/>
      <c r="AY1815" s="22"/>
    </row>
    <row r="1816" spans="30:51" ht="13.2"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2"/>
      <c r="AR1816" s="22"/>
      <c r="AS1816" s="22"/>
      <c r="AT1816" s="22"/>
      <c r="AU1816" s="22"/>
      <c r="AV1816" s="22"/>
      <c r="AW1816" s="22"/>
      <c r="AX1816" s="22"/>
      <c r="AY1816" s="22"/>
    </row>
    <row r="1817" spans="30:51" ht="13.2">
      <c r="AD1817" s="22"/>
      <c r="AE1817" s="22"/>
      <c r="AF1817" s="22"/>
      <c r="AG1817" s="22"/>
      <c r="AH1817" s="22"/>
      <c r="AI1817" s="22"/>
      <c r="AJ1817" s="22"/>
      <c r="AK1817" s="22"/>
      <c r="AL1817" s="22"/>
      <c r="AM1817" s="22"/>
      <c r="AN1817" s="22"/>
      <c r="AO1817" s="22"/>
      <c r="AP1817" s="22"/>
      <c r="AQ1817" s="22"/>
      <c r="AR1817" s="22"/>
      <c r="AS1817" s="22"/>
      <c r="AT1817" s="22"/>
      <c r="AU1817" s="22"/>
      <c r="AV1817" s="22"/>
      <c r="AW1817" s="22"/>
      <c r="AX1817" s="22"/>
      <c r="AY1817" s="22"/>
    </row>
    <row r="1818" spans="30:51" ht="13.2">
      <c r="AD1818" s="22"/>
      <c r="AE1818" s="22"/>
      <c r="AF1818" s="22"/>
      <c r="AG1818" s="22"/>
      <c r="AH1818" s="22"/>
      <c r="AI1818" s="22"/>
      <c r="AJ1818" s="22"/>
      <c r="AK1818" s="22"/>
      <c r="AL1818" s="22"/>
      <c r="AM1818" s="22"/>
      <c r="AN1818" s="22"/>
      <c r="AO1818" s="22"/>
      <c r="AP1818" s="22"/>
      <c r="AQ1818" s="22"/>
      <c r="AR1818" s="22"/>
      <c r="AS1818" s="22"/>
      <c r="AT1818" s="22"/>
      <c r="AU1818" s="22"/>
      <c r="AV1818" s="22"/>
      <c r="AW1818" s="22"/>
      <c r="AX1818" s="22"/>
      <c r="AY1818" s="22"/>
    </row>
    <row r="1819" spans="30:51" ht="13.2">
      <c r="AD1819" s="22"/>
      <c r="AE1819" s="22"/>
      <c r="AF1819" s="22"/>
      <c r="AG1819" s="22"/>
      <c r="AH1819" s="22"/>
      <c r="AI1819" s="22"/>
      <c r="AJ1819" s="22"/>
      <c r="AK1819" s="22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2"/>
      <c r="AY1819" s="22"/>
    </row>
    <row r="1820" spans="30:51" ht="13.2"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</row>
    <row r="1821" spans="30:51" ht="13.2"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</row>
    <row r="1822" spans="30:51" ht="13.2"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</row>
    <row r="1823" spans="30:51" ht="13.2"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</row>
    <row r="1824" spans="30:51" ht="13.2"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2"/>
      <c r="AY1824" s="22"/>
    </row>
    <row r="1825" spans="30:51" ht="13.2">
      <c r="AD1825" s="22"/>
      <c r="AE1825" s="22"/>
      <c r="AF1825" s="22"/>
      <c r="AG1825" s="22"/>
      <c r="AH1825" s="22"/>
      <c r="AI1825" s="22"/>
      <c r="AJ1825" s="22"/>
      <c r="AK1825" s="22"/>
      <c r="AL1825" s="22"/>
      <c r="AM1825" s="22"/>
      <c r="AN1825" s="22"/>
      <c r="AO1825" s="22"/>
      <c r="AP1825" s="22"/>
      <c r="AQ1825" s="22"/>
      <c r="AR1825" s="22"/>
      <c r="AS1825" s="22"/>
      <c r="AT1825" s="22"/>
      <c r="AU1825" s="22"/>
      <c r="AV1825" s="22"/>
      <c r="AW1825" s="22"/>
      <c r="AX1825" s="22"/>
      <c r="AY1825" s="22"/>
    </row>
    <row r="1826" spans="30:51" ht="13.2">
      <c r="AD1826" s="22"/>
      <c r="AE1826" s="22"/>
      <c r="AF1826" s="22"/>
      <c r="AG1826" s="22"/>
      <c r="AH1826" s="22"/>
      <c r="AI1826" s="22"/>
      <c r="AJ1826" s="22"/>
      <c r="AK1826" s="22"/>
      <c r="AL1826" s="22"/>
      <c r="AM1826" s="22"/>
      <c r="AN1826" s="22"/>
      <c r="AO1826" s="22"/>
      <c r="AP1826" s="22"/>
      <c r="AQ1826" s="22"/>
      <c r="AR1826" s="22"/>
      <c r="AS1826" s="22"/>
      <c r="AT1826" s="22"/>
      <c r="AU1826" s="22"/>
      <c r="AV1826" s="22"/>
      <c r="AW1826" s="22"/>
      <c r="AX1826" s="22"/>
      <c r="AY1826" s="22"/>
    </row>
    <row r="1827" spans="30:51" ht="13.2">
      <c r="AD1827" s="22"/>
      <c r="AE1827" s="22"/>
      <c r="AF1827" s="22"/>
      <c r="AG1827" s="22"/>
      <c r="AH1827" s="22"/>
      <c r="AI1827" s="22"/>
      <c r="AJ1827" s="22"/>
      <c r="AK1827" s="22"/>
      <c r="AL1827" s="22"/>
      <c r="AM1827" s="22"/>
      <c r="AN1827" s="22"/>
      <c r="AO1827" s="22"/>
      <c r="AP1827" s="22"/>
      <c r="AQ1827" s="22"/>
      <c r="AR1827" s="22"/>
      <c r="AS1827" s="22"/>
      <c r="AT1827" s="22"/>
      <c r="AU1827" s="22"/>
      <c r="AV1827" s="22"/>
      <c r="AW1827" s="22"/>
      <c r="AX1827" s="22"/>
      <c r="AY1827" s="22"/>
    </row>
    <row r="1828" spans="30:51" ht="13.2">
      <c r="AD1828" s="22"/>
      <c r="AE1828" s="22"/>
      <c r="AF1828" s="22"/>
      <c r="AG1828" s="22"/>
      <c r="AH1828" s="22"/>
      <c r="AI1828" s="22"/>
      <c r="AJ1828" s="22"/>
      <c r="AK1828" s="22"/>
      <c r="AL1828" s="22"/>
      <c r="AM1828" s="22"/>
      <c r="AN1828" s="22"/>
      <c r="AO1828" s="22"/>
      <c r="AP1828" s="22"/>
      <c r="AQ1828" s="22"/>
      <c r="AR1828" s="22"/>
      <c r="AS1828" s="22"/>
      <c r="AT1828" s="22"/>
      <c r="AU1828" s="22"/>
      <c r="AV1828" s="22"/>
      <c r="AW1828" s="22"/>
      <c r="AX1828" s="22"/>
      <c r="AY1828" s="22"/>
    </row>
    <row r="1829" spans="30:51" ht="13.2">
      <c r="AD1829" s="22"/>
      <c r="AE1829" s="22"/>
      <c r="AF1829" s="22"/>
      <c r="AG1829" s="22"/>
      <c r="AH1829" s="22"/>
      <c r="AI1829" s="22"/>
      <c r="AJ1829" s="22"/>
      <c r="AK1829" s="22"/>
      <c r="AL1829" s="22"/>
      <c r="AM1829" s="22"/>
      <c r="AN1829" s="22"/>
      <c r="AO1829" s="22"/>
      <c r="AP1829" s="22"/>
      <c r="AQ1829" s="22"/>
      <c r="AR1829" s="22"/>
      <c r="AS1829" s="22"/>
      <c r="AT1829" s="22"/>
      <c r="AU1829" s="22"/>
      <c r="AV1829" s="22"/>
      <c r="AW1829" s="22"/>
      <c r="AX1829" s="22"/>
      <c r="AY1829" s="22"/>
    </row>
    <row r="1830" spans="30:51" ht="13.2">
      <c r="AD1830" s="22"/>
      <c r="AE1830" s="22"/>
      <c r="AF1830" s="22"/>
      <c r="AG1830" s="22"/>
      <c r="AH1830" s="22"/>
      <c r="AI1830" s="22"/>
      <c r="AJ1830" s="22"/>
      <c r="AK1830" s="22"/>
      <c r="AL1830" s="22"/>
      <c r="AM1830" s="22"/>
      <c r="AN1830" s="22"/>
      <c r="AO1830" s="22"/>
      <c r="AP1830" s="22"/>
      <c r="AQ1830" s="22"/>
      <c r="AR1830" s="22"/>
      <c r="AS1830" s="22"/>
      <c r="AT1830" s="22"/>
      <c r="AU1830" s="22"/>
      <c r="AV1830" s="22"/>
      <c r="AW1830" s="22"/>
      <c r="AX1830" s="22"/>
      <c r="AY1830" s="22"/>
    </row>
    <row r="1831" spans="30:51" ht="13.2">
      <c r="AD1831" s="22"/>
      <c r="AE1831" s="22"/>
      <c r="AF1831" s="22"/>
      <c r="AG1831" s="22"/>
      <c r="AH1831" s="22"/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</row>
    <row r="1832" spans="30:51" ht="13.2">
      <c r="AD1832" s="22"/>
      <c r="AE1832" s="22"/>
      <c r="AF1832" s="22"/>
      <c r="AG1832" s="22"/>
      <c r="AH1832" s="22"/>
      <c r="AI1832" s="22"/>
      <c r="AJ1832" s="22"/>
      <c r="AK1832" s="22"/>
      <c r="AL1832" s="22"/>
      <c r="AM1832" s="22"/>
      <c r="AN1832" s="22"/>
      <c r="AO1832" s="22"/>
      <c r="AP1832" s="22"/>
      <c r="AQ1832" s="22"/>
      <c r="AR1832" s="22"/>
      <c r="AS1832" s="22"/>
      <c r="AT1832" s="22"/>
      <c r="AU1832" s="22"/>
      <c r="AV1832" s="22"/>
      <c r="AW1832" s="22"/>
      <c r="AX1832" s="22"/>
      <c r="AY1832" s="22"/>
    </row>
    <row r="1833" spans="30:51" ht="13.2"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</row>
    <row r="1834" spans="30:51" ht="13.2">
      <c r="AD1834" s="22"/>
      <c r="AE1834" s="22"/>
      <c r="AF1834" s="22"/>
      <c r="AG1834" s="22"/>
      <c r="AH1834" s="22"/>
      <c r="AI1834" s="22"/>
      <c r="AJ1834" s="22"/>
      <c r="AK1834" s="22"/>
      <c r="AL1834" s="22"/>
      <c r="AM1834" s="22"/>
      <c r="AN1834" s="22"/>
      <c r="AO1834" s="22"/>
      <c r="AP1834" s="22"/>
      <c r="AQ1834" s="22"/>
      <c r="AR1834" s="22"/>
      <c r="AS1834" s="22"/>
      <c r="AT1834" s="22"/>
      <c r="AU1834" s="22"/>
      <c r="AV1834" s="22"/>
      <c r="AW1834" s="22"/>
      <c r="AX1834" s="22"/>
      <c r="AY1834" s="22"/>
    </row>
    <row r="1835" spans="30:51" ht="13.2">
      <c r="AD1835" s="22"/>
      <c r="AE1835" s="22"/>
      <c r="AF1835" s="22"/>
      <c r="AG1835" s="22"/>
      <c r="AH1835" s="22"/>
      <c r="AI1835" s="22"/>
      <c r="AJ1835" s="22"/>
      <c r="AK1835" s="22"/>
      <c r="AL1835" s="22"/>
      <c r="AM1835" s="22"/>
      <c r="AN1835" s="22"/>
      <c r="AO1835" s="22"/>
      <c r="AP1835" s="22"/>
      <c r="AQ1835" s="22"/>
      <c r="AR1835" s="22"/>
      <c r="AS1835" s="22"/>
      <c r="AT1835" s="22"/>
      <c r="AU1835" s="22"/>
      <c r="AV1835" s="22"/>
      <c r="AW1835" s="22"/>
      <c r="AX1835" s="22"/>
      <c r="AY1835" s="22"/>
    </row>
    <row r="1836" spans="30:51" ht="13.2">
      <c r="AD1836" s="22"/>
      <c r="AE1836" s="22"/>
      <c r="AF1836" s="22"/>
      <c r="AG1836" s="22"/>
      <c r="AH1836" s="22"/>
      <c r="AI1836" s="22"/>
      <c r="AJ1836" s="22"/>
      <c r="AK1836" s="22"/>
      <c r="AL1836" s="22"/>
      <c r="AM1836" s="22"/>
      <c r="AN1836" s="22"/>
      <c r="AO1836" s="22"/>
      <c r="AP1836" s="22"/>
      <c r="AQ1836" s="22"/>
      <c r="AR1836" s="22"/>
      <c r="AS1836" s="22"/>
      <c r="AT1836" s="22"/>
      <c r="AU1836" s="22"/>
      <c r="AV1836" s="22"/>
      <c r="AW1836" s="22"/>
      <c r="AX1836" s="22"/>
      <c r="AY1836" s="22"/>
    </row>
    <row r="1837" spans="30:51" ht="13.2">
      <c r="AD1837" s="22"/>
      <c r="AE1837" s="22"/>
      <c r="AF1837" s="22"/>
      <c r="AG1837" s="22"/>
      <c r="AH1837" s="22"/>
      <c r="AI1837" s="22"/>
      <c r="AJ1837" s="22"/>
      <c r="AK1837" s="22"/>
      <c r="AL1837" s="22"/>
      <c r="AM1837" s="22"/>
      <c r="AN1837" s="22"/>
      <c r="AO1837" s="22"/>
      <c r="AP1837" s="22"/>
      <c r="AQ1837" s="22"/>
      <c r="AR1837" s="22"/>
      <c r="AS1837" s="22"/>
      <c r="AT1837" s="22"/>
      <c r="AU1837" s="22"/>
      <c r="AV1837" s="22"/>
      <c r="AW1837" s="22"/>
      <c r="AX1837" s="22"/>
      <c r="AY1837" s="22"/>
    </row>
    <row r="1838" spans="30:51" ht="13.2">
      <c r="AD1838" s="22"/>
      <c r="AE1838" s="22"/>
      <c r="AF1838" s="22"/>
      <c r="AG1838" s="22"/>
      <c r="AH1838" s="22"/>
      <c r="AI1838" s="22"/>
      <c r="AJ1838" s="22"/>
      <c r="AK1838" s="22"/>
      <c r="AL1838" s="22"/>
      <c r="AM1838" s="22"/>
      <c r="AN1838" s="22"/>
      <c r="AO1838" s="22"/>
      <c r="AP1838" s="22"/>
      <c r="AQ1838" s="22"/>
      <c r="AR1838" s="22"/>
      <c r="AS1838" s="22"/>
      <c r="AT1838" s="22"/>
      <c r="AU1838" s="22"/>
      <c r="AV1838" s="22"/>
      <c r="AW1838" s="22"/>
      <c r="AX1838" s="22"/>
      <c r="AY1838" s="22"/>
    </row>
    <row r="1839" spans="30:51" ht="13.2">
      <c r="AD1839" s="22"/>
      <c r="AE1839" s="22"/>
      <c r="AF1839" s="22"/>
      <c r="AG1839" s="22"/>
      <c r="AH1839" s="22"/>
      <c r="AI1839" s="22"/>
      <c r="AJ1839" s="22"/>
      <c r="AK1839" s="22"/>
      <c r="AL1839" s="22"/>
      <c r="AM1839" s="22"/>
      <c r="AN1839" s="22"/>
      <c r="AO1839" s="22"/>
      <c r="AP1839" s="22"/>
      <c r="AQ1839" s="22"/>
      <c r="AR1839" s="22"/>
      <c r="AS1839" s="22"/>
      <c r="AT1839" s="22"/>
      <c r="AU1839" s="22"/>
      <c r="AV1839" s="22"/>
      <c r="AW1839" s="22"/>
      <c r="AX1839" s="22"/>
      <c r="AY1839" s="22"/>
    </row>
    <row r="1840" spans="30:51" ht="13.2"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2"/>
      <c r="AQ1840" s="22"/>
      <c r="AR1840" s="22"/>
      <c r="AS1840" s="22"/>
      <c r="AT1840" s="22"/>
      <c r="AU1840" s="22"/>
      <c r="AV1840" s="22"/>
      <c r="AW1840" s="22"/>
      <c r="AX1840" s="22"/>
      <c r="AY1840" s="22"/>
    </row>
    <row r="1841" spans="30:51" ht="13.2">
      <c r="AD1841" s="22"/>
      <c r="AE1841" s="22"/>
      <c r="AF1841" s="22"/>
      <c r="AG1841" s="22"/>
      <c r="AH1841" s="22"/>
      <c r="AI1841" s="22"/>
      <c r="AJ1841" s="22"/>
      <c r="AK1841" s="22"/>
      <c r="AL1841" s="22"/>
      <c r="AM1841" s="22"/>
      <c r="AN1841" s="22"/>
      <c r="AO1841" s="22"/>
      <c r="AP1841" s="22"/>
      <c r="AQ1841" s="22"/>
      <c r="AR1841" s="22"/>
      <c r="AS1841" s="22"/>
      <c r="AT1841" s="22"/>
      <c r="AU1841" s="22"/>
      <c r="AV1841" s="22"/>
      <c r="AW1841" s="22"/>
      <c r="AX1841" s="22"/>
      <c r="AY1841" s="22"/>
    </row>
    <row r="1842" spans="30:51" ht="13.2">
      <c r="AD1842" s="22"/>
      <c r="AE1842" s="22"/>
      <c r="AF1842" s="22"/>
      <c r="AG1842" s="22"/>
      <c r="AH1842" s="22"/>
      <c r="AI1842" s="22"/>
      <c r="AJ1842" s="22"/>
      <c r="AK1842" s="22"/>
      <c r="AL1842" s="22"/>
      <c r="AM1842" s="22"/>
      <c r="AN1842" s="22"/>
      <c r="AO1842" s="22"/>
      <c r="AP1842" s="22"/>
      <c r="AQ1842" s="22"/>
      <c r="AR1842" s="22"/>
      <c r="AS1842" s="22"/>
      <c r="AT1842" s="22"/>
      <c r="AU1842" s="22"/>
      <c r="AV1842" s="22"/>
      <c r="AW1842" s="22"/>
      <c r="AX1842" s="22"/>
      <c r="AY1842" s="22"/>
    </row>
    <row r="1843" spans="30:51" ht="13.2">
      <c r="AD1843" s="22"/>
      <c r="AE1843" s="22"/>
      <c r="AF1843" s="22"/>
      <c r="AG1843" s="22"/>
      <c r="AH1843" s="22"/>
      <c r="AI1843" s="22"/>
      <c r="AJ1843" s="22"/>
      <c r="AK1843" s="22"/>
      <c r="AL1843" s="22"/>
      <c r="AM1843" s="22"/>
      <c r="AN1843" s="22"/>
      <c r="AO1843" s="22"/>
      <c r="AP1843" s="22"/>
      <c r="AQ1843" s="22"/>
      <c r="AR1843" s="22"/>
      <c r="AS1843" s="22"/>
      <c r="AT1843" s="22"/>
      <c r="AU1843" s="22"/>
      <c r="AV1843" s="22"/>
      <c r="AW1843" s="22"/>
      <c r="AX1843" s="22"/>
      <c r="AY1843" s="22"/>
    </row>
    <row r="1844" spans="30:51" ht="13.2"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2"/>
    </row>
    <row r="1845" spans="30:51" ht="13.2">
      <c r="AD1845" s="22"/>
      <c r="AE1845" s="22"/>
      <c r="AF1845" s="22"/>
      <c r="AG1845" s="22"/>
      <c r="AH1845" s="22"/>
      <c r="AI1845" s="22"/>
      <c r="AJ1845" s="22"/>
      <c r="AK1845" s="22"/>
      <c r="AL1845" s="22"/>
      <c r="AM1845" s="22"/>
      <c r="AN1845" s="22"/>
      <c r="AO1845" s="22"/>
      <c r="AP1845" s="22"/>
      <c r="AQ1845" s="22"/>
      <c r="AR1845" s="22"/>
      <c r="AS1845" s="22"/>
      <c r="AT1845" s="22"/>
      <c r="AU1845" s="22"/>
      <c r="AV1845" s="22"/>
      <c r="AW1845" s="22"/>
      <c r="AX1845" s="22"/>
      <c r="AY1845" s="22"/>
    </row>
    <row r="1846" spans="30:51" ht="13.2">
      <c r="AD1846" s="22"/>
      <c r="AE1846" s="22"/>
      <c r="AF1846" s="22"/>
      <c r="AG1846" s="22"/>
      <c r="AH1846" s="22"/>
      <c r="AI1846" s="22"/>
      <c r="AJ1846" s="22"/>
      <c r="AK1846" s="22"/>
      <c r="AL1846" s="22"/>
      <c r="AM1846" s="22"/>
      <c r="AN1846" s="22"/>
      <c r="AO1846" s="22"/>
      <c r="AP1846" s="22"/>
      <c r="AQ1846" s="22"/>
      <c r="AR1846" s="22"/>
      <c r="AS1846" s="22"/>
      <c r="AT1846" s="22"/>
      <c r="AU1846" s="22"/>
      <c r="AV1846" s="22"/>
      <c r="AW1846" s="22"/>
      <c r="AX1846" s="22"/>
      <c r="AY1846" s="22"/>
    </row>
    <row r="1847" spans="30:51" ht="13.2">
      <c r="AD1847" s="22"/>
      <c r="AE1847" s="22"/>
      <c r="AF1847" s="22"/>
      <c r="AG1847" s="22"/>
      <c r="AH1847" s="22"/>
      <c r="AI1847" s="22"/>
      <c r="AJ1847" s="22"/>
      <c r="AK1847" s="22"/>
      <c r="AL1847" s="22"/>
      <c r="AM1847" s="22"/>
      <c r="AN1847" s="22"/>
      <c r="AO1847" s="22"/>
      <c r="AP1847" s="22"/>
      <c r="AQ1847" s="22"/>
      <c r="AR1847" s="22"/>
      <c r="AS1847" s="22"/>
      <c r="AT1847" s="22"/>
      <c r="AU1847" s="22"/>
      <c r="AV1847" s="22"/>
      <c r="AW1847" s="22"/>
      <c r="AX1847" s="22"/>
      <c r="AY1847" s="22"/>
    </row>
    <row r="1848" spans="30:51" ht="13.2">
      <c r="AD1848" s="22"/>
      <c r="AE1848" s="22"/>
      <c r="AF1848" s="22"/>
      <c r="AG1848" s="22"/>
      <c r="AH1848" s="22"/>
      <c r="AI1848" s="22"/>
      <c r="AJ1848" s="22"/>
      <c r="AK1848" s="22"/>
      <c r="AL1848" s="22"/>
      <c r="AM1848" s="22"/>
      <c r="AN1848" s="22"/>
      <c r="AO1848" s="22"/>
      <c r="AP1848" s="22"/>
      <c r="AQ1848" s="22"/>
      <c r="AR1848" s="22"/>
      <c r="AS1848" s="22"/>
      <c r="AT1848" s="22"/>
      <c r="AU1848" s="22"/>
      <c r="AV1848" s="22"/>
      <c r="AW1848" s="22"/>
      <c r="AX1848" s="22"/>
      <c r="AY1848" s="22"/>
    </row>
    <row r="1849" spans="30:51" ht="13.2">
      <c r="AD1849" s="22"/>
      <c r="AE1849" s="22"/>
      <c r="AF1849" s="22"/>
      <c r="AG1849" s="22"/>
      <c r="AH1849" s="22"/>
      <c r="AI1849" s="22"/>
      <c r="AJ1849" s="22"/>
      <c r="AK1849" s="22"/>
      <c r="AL1849" s="22"/>
      <c r="AM1849" s="22"/>
      <c r="AN1849" s="22"/>
      <c r="AO1849" s="22"/>
      <c r="AP1849" s="22"/>
      <c r="AQ1849" s="22"/>
      <c r="AR1849" s="22"/>
      <c r="AS1849" s="22"/>
      <c r="AT1849" s="22"/>
      <c r="AU1849" s="22"/>
      <c r="AV1849" s="22"/>
      <c r="AW1849" s="22"/>
      <c r="AX1849" s="22"/>
      <c r="AY1849" s="22"/>
    </row>
    <row r="1850" spans="30:51" ht="13.2">
      <c r="AD1850" s="22"/>
      <c r="AE1850" s="22"/>
      <c r="AF1850" s="22"/>
      <c r="AG1850" s="22"/>
      <c r="AH1850" s="22"/>
      <c r="AI1850" s="22"/>
      <c r="AJ1850" s="22"/>
      <c r="AK1850" s="22"/>
      <c r="AL1850" s="22"/>
      <c r="AM1850" s="22"/>
      <c r="AN1850" s="22"/>
      <c r="AO1850" s="22"/>
      <c r="AP1850" s="22"/>
      <c r="AQ1850" s="22"/>
      <c r="AR1850" s="22"/>
      <c r="AS1850" s="22"/>
      <c r="AT1850" s="22"/>
      <c r="AU1850" s="22"/>
      <c r="AV1850" s="22"/>
      <c r="AW1850" s="22"/>
      <c r="AX1850" s="22"/>
      <c r="AY1850" s="22"/>
    </row>
    <row r="1851" spans="30:51" ht="13.2">
      <c r="AD1851" s="22"/>
      <c r="AE1851" s="22"/>
      <c r="AF1851" s="22"/>
      <c r="AG1851" s="22"/>
      <c r="AH1851" s="22"/>
      <c r="AI1851" s="22"/>
      <c r="AJ1851" s="22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22"/>
      <c r="AU1851" s="22"/>
      <c r="AV1851" s="22"/>
      <c r="AW1851" s="22"/>
      <c r="AX1851" s="22"/>
      <c r="AY1851" s="22"/>
    </row>
    <row r="1852" spans="30:51" ht="13.2">
      <c r="AD1852" s="22"/>
      <c r="AE1852" s="22"/>
      <c r="AF1852" s="22"/>
      <c r="AG1852" s="22"/>
      <c r="AH1852" s="22"/>
      <c r="AI1852" s="22"/>
      <c r="AJ1852" s="22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22"/>
      <c r="AU1852" s="22"/>
      <c r="AV1852" s="22"/>
      <c r="AW1852" s="22"/>
      <c r="AX1852" s="22"/>
      <c r="AY1852" s="22"/>
    </row>
    <row r="1853" spans="30:51" ht="13.2"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2"/>
      <c r="AR1853" s="22"/>
      <c r="AS1853" s="22"/>
      <c r="AT1853" s="22"/>
      <c r="AU1853" s="22"/>
      <c r="AV1853" s="22"/>
      <c r="AW1853" s="22"/>
      <c r="AX1853" s="22"/>
      <c r="AY1853" s="22"/>
    </row>
    <row r="1854" spans="30:51" ht="13.2">
      <c r="AD1854" s="22"/>
      <c r="AE1854" s="22"/>
      <c r="AF1854" s="22"/>
      <c r="AG1854" s="22"/>
      <c r="AH1854" s="22"/>
      <c r="AI1854" s="22"/>
      <c r="AJ1854" s="22"/>
      <c r="AK1854" s="22"/>
      <c r="AL1854" s="22"/>
      <c r="AM1854" s="22"/>
      <c r="AN1854" s="22"/>
      <c r="AO1854" s="22"/>
      <c r="AP1854" s="22"/>
      <c r="AQ1854" s="22"/>
      <c r="AR1854" s="22"/>
      <c r="AS1854" s="22"/>
      <c r="AT1854" s="22"/>
      <c r="AU1854" s="22"/>
      <c r="AV1854" s="22"/>
      <c r="AW1854" s="22"/>
      <c r="AX1854" s="22"/>
      <c r="AY1854" s="22"/>
    </row>
    <row r="1855" spans="30:51" ht="13.2">
      <c r="AD1855" s="22"/>
      <c r="AE1855" s="22"/>
      <c r="AF1855" s="22"/>
      <c r="AG1855" s="22"/>
      <c r="AH1855" s="22"/>
      <c r="AI1855" s="22"/>
      <c r="AJ1855" s="22"/>
      <c r="AK1855" s="22"/>
      <c r="AL1855" s="22"/>
      <c r="AM1855" s="22"/>
      <c r="AN1855" s="22"/>
      <c r="AO1855" s="22"/>
      <c r="AP1855" s="22"/>
      <c r="AQ1855" s="22"/>
      <c r="AR1855" s="22"/>
      <c r="AS1855" s="22"/>
      <c r="AT1855" s="22"/>
      <c r="AU1855" s="22"/>
      <c r="AV1855" s="22"/>
      <c r="AW1855" s="22"/>
      <c r="AX1855" s="22"/>
      <c r="AY1855" s="22"/>
    </row>
    <row r="1856" spans="30:51" ht="13.2">
      <c r="AD1856" s="22"/>
      <c r="AE1856" s="22"/>
      <c r="AF1856" s="22"/>
      <c r="AG1856" s="22"/>
      <c r="AH1856" s="22"/>
      <c r="AI1856" s="22"/>
      <c r="AJ1856" s="22"/>
      <c r="AK1856" s="22"/>
      <c r="AL1856" s="22"/>
      <c r="AM1856" s="22"/>
      <c r="AN1856" s="22"/>
      <c r="AO1856" s="22"/>
      <c r="AP1856" s="22"/>
      <c r="AQ1856" s="22"/>
      <c r="AR1856" s="22"/>
      <c r="AS1856" s="22"/>
      <c r="AT1856" s="22"/>
      <c r="AU1856" s="22"/>
      <c r="AV1856" s="22"/>
      <c r="AW1856" s="22"/>
      <c r="AX1856" s="22"/>
      <c r="AY1856" s="22"/>
    </row>
    <row r="1857" spans="30:51" ht="13.2">
      <c r="AD1857" s="22"/>
      <c r="AE1857" s="22"/>
      <c r="AF1857" s="22"/>
      <c r="AG1857" s="22"/>
      <c r="AH1857" s="22"/>
      <c r="AI1857" s="22"/>
      <c r="AJ1857" s="22"/>
      <c r="AK1857" s="22"/>
      <c r="AL1857" s="22"/>
      <c r="AM1857" s="22"/>
      <c r="AN1857" s="22"/>
      <c r="AO1857" s="22"/>
      <c r="AP1857" s="22"/>
      <c r="AQ1857" s="22"/>
      <c r="AR1857" s="22"/>
      <c r="AS1857" s="22"/>
      <c r="AT1857" s="22"/>
      <c r="AU1857" s="22"/>
      <c r="AV1857" s="22"/>
      <c r="AW1857" s="22"/>
      <c r="AX1857" s="22"/>
      <c r="AY1857" s="22"/>
    </row>
    <row r="1858" spans="30:51" ht="13.2">
      <c r="AD1858" s="22"/>
      <c r="AE1858" s="22"/>
      <c r="AF1858" s="22"/>
      <c r="AG1858" s="22"/>
      <c r="AH1858" s="22"/>
      <c r="AI1858" s="22"/>
      <c r="AJ1858" s="22"/>
      <c r="AK1858" s="22"/>
      <c r="AL1858" s="22"/>
      <c r="AM1858" s="22"/>
      <c r="AN1858" s="22"/>
      <c r="AO1858" s="22"/>
      <c r="AP1858" s="22"/>
      <c r="AQ1858" s="22"/>
      <c r="AR1858" s="22"/>
      <c r="AS1858" s="22"/>
      <c r="AT1858" s="22"/>
      <c r="AU1858" s="22"/>
      <c r="AV1858" s="22"/>
      <c r="AW1858" s="22"/>
      <c r="AX1858" s="22"/>
      <c r="AY1858" s="22"/>
    </row>
    <row r="1859" spans="30:51" ht="13.2"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/>
      <c r="AQ1859" s="22"/>
      <c r="AR1859" s="22"/>
      <c r="AS1859" s="22"/>
      <c r="AT1859" s="22"/>
      <c r="AU1859" s="22"/>
      <c r="AV1859" s="22"/>
      <c r="AW1859" s="22"/>
      <c r="AX1859" s="22"/>
      <c r="AY1859" s="22"/>
    </row>
    <row r="1860" spans="30:51" ht="13.2"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/>
      <c r="AQ1860" s="22"/>
      <c r="AR1860" s="22"/>
      <c r="AS1860" s="22"/>
      <c r="AT1860" s="22"/>
      <c r="AU1860" s="22"/>
      <c r="AV1860" s="22"/>
      <c r="AW1860" s="22"/>
      <c r="AX1860" s="22"/>
      <c r="AY1860" s="22"/>
    </row>
    <row r="1861" spans="30:51" ht="13.2"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</row>
    <row r="1862" spans="30:51" ht="13.2"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/>
      <c r="AQ1862" s="22"/>
      <c r="AR1862" s="22"/>
      <c r="AS1862" s="22"/>
      <c r="AT1862" s="22"/>
      <c r="AU1862" s="22"/>
      <c r="AV1862" s="22"/>
      <c r="AW1862" s="22"/>
      <c r="AX1862" s="22"/>
      <c r="AY1862" s="22"/>
    </row>
    <row r="1863" spans="30:51" ht="13.2"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/>
      <c r="AQ1863" s="22"/>
      <c r="AR1863" s="22"/>
      <c r="AS1863" s="22"/>
      <c r="AT1863" s="22"/>
      <c r="AU1863" s="22"/>
      <c r="AV1863" s="22"/>
      <c r="AW1863" s="22"/>
      <c r="AX1863" s="22"/>
      <c r="AY1863" s="22"/>
    </row>
    <row r="1864" spans="30:51" ht="13.2"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</row>
    <row r="1865" spans="30:51" ht="13.2"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/>
      <c r="AQ1865" s="22"/>
      <c r="AR1865" s="22"/>
      <c r="AS1865" s="22"/>
      <c r="AT1865" s="22"/>
      <c r="AU1865" s="22"/>
      <c r="AV1865" s="22"/>
      <c r="AW1865" s="22"/>
      <c r="AX1865" s="22"/>
      <c r="AY1865" s="22"/>
    </row>
    <row r="1866" spans="30:51" ht="13.2"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/>
      <c r="AQ1866" s="22"/>
      <c r="AR1866" s="22"/>
      <c r="AS1866" s="22"/>
      <c r="AT1866" s="22"/>
      <c r="AU1866" s="22"/>
      <c r="AV1866" s="22"/>
      <c r="AW1866" s="22"/>
      <c r="AX1866" s="22"/>
      <c r="AY1866" s="22"/>
    </row>
    <row r="1867" spans="30:51" ht="13.2"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22"/>
      <c r="AU1867" s="22"/>
      <c r="AV1867" s="22"/>
      <c r="AW1867" s="22"/>
      <c r="AX1867" s="22"/>
      <c r="AY1867" s="22"/>
    </row>
    <row r="1868" spans="30:51" ht="13.2">
      <c r="AD1868" s="22"/>
      <c r="AE1868" s="22"/>
      <c r="AF1868" s="22"/>
      <c r="AG1868" s="22"/>
      <c r="AH1868" s="22"/>
      <c r="AI1868" s="22"/>
      <c r="AJ1868" s="22"/>
      <c r="AK1868" s="22"/>
      <c r="AL1868" s="22"/>
      <c r="AM1868" s="22"/>
      <c r="AN1868" s="22"/>
      <c r="AO1868" s="22"/>
      <c r="AP1868" s="22"/>
      <c r="AQ1868" s="22"/>
      <c r="AR1868" s="22"/>
      <c r="AS1868" s="22"/>
      <c r="AT1868" s="22"/>
      <c r="AU1868" s="22"/>
      <c r="AV1868" s="22"/>
      <c r="AW1868" s="22"/>
      <c r="AX1868" s="22"/>
      <c r="AY1868" s="22"/>
    </row>
    <row r="1869" spans="30:51" ht="13.2">
      <c r="AD1869" s="22"/>
      <c r="AE1869" s="22"/>
      <c r="AF1869" s="22"/>
      <c r="AG1869" s="22"/>
      <c r="AH1869" s="22"/>
      <c r="AI1869" s="22"/>
      <c r="AJ1869" s="22"/>
      <c r="AK1869" s="22"/>
      <c r="AL1869" s="22"/>
      <c r="AM1869" s="22"/>
      <c r="AN1869" s="22"/>
      <c r="AO1869" s="22"/>
      <c r="AP1869" s="22"/>
      <c r="AQ1869" s="22"/>
      <c r="AR1869" s="22"/>
      <c r="AS1869" s="22"/>
      <c r="AT1869" s="22"/>
      <c r="AU1869" s="22"/>
      <c r="AV1869" s="22"/>
      <c r="AW1869" s="22"/>
      <c r="AX1869" s="22"/>
      <c r="AY1869" s="22"/>
    </row>
    <row r="1870" spans="30:51" ht="13.2">
      <c r="AD1870" s="22"/>
      <c r="AE1870" s="22"/>
      <c r="AF1870" s="22"/>
      <c r="AG1870" s="22"/>
      <c r="AH1870" s="22"/>
      <c r="AI1870" s="22"/>
      <c r="AJ1870" s="22"/>
      <c r="AK1870" s="22"/>
      <c r="AL1870" s="22"/>
      <c r="AM1870" s="22"/>
      <c r="AN1870" s="22"/>
      <c r="AO1870" s="22"/>
      <c r="AP1870" s="22"/>
      <c r="AQ1870" s="22"/>
      <c r="AR1870" s="22"/>
      <c r="AS1870" s="22"/>
      <c r="AT1870" s="22"/>
      <c r="AU1870" s="22"/>
      <c r="AV1870" s="22"/>
      <c r="AW1870" s="22"/>
      <c r="AX1870" s="22"/>
      <c r="AY1870" s="22"/>
    </row>
    <row r="1871" spans="30:51" ht="13.2">
      <c r="AD1871" s="22"/>
      <c r="AE1871" s="22"/>
      <c r="AF1871" s="22"/>
      <c r="AG1871" s="22"/>
      <c r="AH1871" s="22"/>
      <c r="AI1871" s="22"/>
      <c r="AJ1871" s="22"/>
      <c r="AK1871" s="22"/>
      <c r="AL1871" s="22"/>
      <c r="AM1871" s="22"/>
      <c r="AN1871" s="22"/>
      <c r="AO1871" s="22"/>
      <c r="AP1871" s="22"/>
      <c r="AQ1871" s="22"/>
      <c r="AR1871" s="22"/>
      <c r="AS1871" s="22"/>
      <c r="AT1871" s="22"/>
      <c r="AU1871" s="22"/>
      <c r="AV1871" s="22"/>
      <c r="AW1871" s="22"/>
      <c r="AX1871" s="22"/>
      <c r="AY1871" s="22"/>
    </row>
    <row r="1872" spans="30:51" ht="13.2">
      <c r="AD1872" s="22"/>
      <c r="AE1872" s="22"/>
      <c r="AF1872" s="22"/>
      <c r="AG1872" s="22"/>
      <c r="AH1872" s="22"/>
      <c r="AI1872" s="22"/>
      <c r="AJ1872" s="22"/>
      <c r="AK1872" s="22"/>
      <c r="AL1872" s="22"/>
      <c r="AM1872" s="22"/>
      <c r="AN1872" s="22"/>
      <c r="AO1872" s="22"/>
      <c r="AP1872" s="22"/>
      <c r="AQ1872" s="22"/>
      <c r="AR1872" s="22"/>
      <c r="AS1872" s="22"/>
      <c r="AT1872" s="22"/>
      <c r="AU1872" s="22"/>
      <c r="AV1872" s="22"/>
      <c r="AW1872" s="22"/>
      <c r="AX1872" s="22"/>
      <c r="AY1872" s="22"/>
    </row>
    <row r="1873" spans="30:51" ht="13.2">
      <c r="AD1873" s="22"/>
      <c r="AE1873" s="22"/>
      <c r="AF1873" s="22"/>
      <c r="AG1873" s="22"/>
      <c r="AH1873" s="22"/>
      <c r="AI1873" s="22"/>
      <c r="AJ1873" s="22"/>
      <c r="AK1873" s="22"/>
      <c r="AL1873" s="22"/>
      <c r="AM1873" s="22"/>
      <c r="AN1873" s="22"/>
      <c r="AO1873" s="22"/>
      <c r="AP1873" s="22"/>
      <c r="AQ1873" s="22"/>
      <c r="AR1873" s="22"/>
      <c r="AS1873" s="22"/>
      <c r="AT1873" s="22"/>
      <c r="AU1873" s="22"/>
      <c r="AV1873" s="22"/>
      <c r="AW1873" s="22"/>
      <c r="AX1873" s="22"/>
      <c r="AY1873" s="22"/>
    </row>
    <row r="1874" spans="30:51" ht="13.2"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2"/>
    </row>
    <row r="1875" spans="30:51" ht="13.2">
      <c r="AD1875" s="22"/>
      <c r="AE1875" s="22"/>
      <c r="AF1875" s="22"/>
      <c r="AG1875" s="22"/>
      <c r="AH1875" s="22"/>
      <c r="AI1875" s="22"/>
      <c r="AJ1875" s="22"/>
      <c r="AK1875" s="22"/>
      <c r="AL1875" s="22"/>
      <c r="AM1875" s="22"/>
      <c r="AN1875" s="22"/>
      <c r="AO1875" s="22"/>
      <c r="AP1875" s="22"/>
      <c r="AQ1875" s="22"/>
      <c r="AR1875" s="22"/>
      <c r="AS1875" s="22"/>
      <c r="AT1875" s="22"/>
      <c r="AU1875" s="22"/>
      <c r="AV1875" s="22"/>
      <c r="AW1875" s="22"/>
      <c r="AX1875" s="22"/>
      <c r="AY1875" s="22"/>
    </row>
    <row r="1876" spans="30:51" ht="13.2">
      <c r="AD1876" s="22"/>
      <c r="AE1876" s="22"/>
      <c r="AF1876" s="22"/>
      <c r="AG1876" s="22"/>
      <c r="AH1876" s="22"/>
      <c r="AI1876" s="22"/>
      <c r="AJ1876" s="22"/>
      <c r="AK1876" s="22"/>
      <c r="AL1876" s="22"/>
      <c r="AM1876" s="22"/>
      <c r="AN1876" s="22"/>
      <c r="AO1876" s="22"/>
      <c r="AP1876" s="22"/>
      <c r="AQ1876" s="22"/>
      <c r="AR1876" s="22"/>
      <c r="AS1876" s="22"/>
      <c r="AT1876" s="22"/>
      <c r="AU1876" s="22"/>
      <c r="AV1876" s="22"/>
      <c r="AW1876" s="22"/>
      <c r="AX1876" s="22"/>
      <c r="AY1876" s="22"/>
    </row>
    <row r="1877" spans="30:51" ht="13.2">
      <c r="AD1877" s="22"/>
      <c r="AE1877" s="22"/>
      <c r="AF1877" s="22"/>
      <c r="AG1877" s="22"/>
      <c r="AH1877" s="22"/>
      <c r="AI1877" s="22"/>
      <c r="AJ1877" s="22"/>
      <c r="AK1877" s="22"/>
      <c r="AL1877" s="22"/>
      <c r="AM1877" s="22"/>
      <c r="AN1877" s="22"/>
      <c r="AO1877" s="22"/>
      <c r="AP1877" s="22"/>
      <c r="AQ1877" s="22"/>
      <c r="AR1877" s="22"/>
      <c r="AS1877" s="22"/>
      <c r="AT1877" s="22"/>
      <c r="AU1877" s="22"/>
      <c r="AV1877" s="22"/>
      <c r="AW1877" s="22"/>
      <c r="AX1877" s="22"/>
      <c r="AY1877" s="22"/>
    </row>
    <row r="1878" spans="30:51" ht="13.2">
      <c r="AD1878" s="22"/>
      <c r="AE1878" s="22"/>
      <c r="AF1878" s="22"/>
      <c r="AG1878" s="22"/>
      <c r="AH1878" s="22"/>
      <c r="AI1878" s="22"/>
      <c r="AJ1878" s="22"/>
      <c r="AK1878" s="22"/>
      <c r="AL1878" s="22"/>
      <c r="AM1878" s="22"/>
      <c r="AN1878" s="22"/>
      <c r="AO1878" s="22"/>
      <c r="AP1878" s="22"/>
      <c r="AQ1878" s="22"/>
      <c r="AR1878" s="22"/>
      <c r="AS1878" s="22"/>
      <c r="AT1878" s="22"/>
      <c r="AU1878" s="22"/>
      <c r="AV1878" s="22"/>
      <c r="AW1878" s="22"/>
      <c r="AX1878" s="22"/>
      <c r="AY1878" s="22"/>
    </row>
    <row r="1879" spans="30:51" ht="13.2">
      <c r="AD1879" s="22"/>
      <c r="AE1879" s="22"/>
      <c r="AF1879" s="22"/>
      <c r="AG1879" s="22"/>
      <c r="AH1879" s="22"/>
      <c r="AI1879" s="22"/>
      <c r="AJ1879" s="22"/>
      <c r="AK1879" s="22"/>
      <c r="AL1879" s="22"/>
      <c r="AM1879" s="22"/>
      <c r="AN1879" s="22"/>
      <c r="AO1879" s="22"/>
      <c r="AP1879" s="22"/>
      <c r="AQ1879" s="22"/>
      <c r="AR1879" s="22"/>
      <c r="AS1879" s="22"/>
      <c r="AT1879" s="22"/>
      <c r="AU1879" s="22"/>
      <c r="AV1879" s="22"/>
      <c r="AW1879" s="22"/>
      <c r="AX1879" s="22"/>
      <c r="AY1879" s="22"/>
    </row>
    <row r="1880" spans="30:51" ht="13.2">
      <c r="AD1880" s="22"/>
      <c r="AE1880" s="22"/>
      <c r="AF1880" s="22"/>
      <c r="AG1880" s="22"/>
      <c r="AH1880" s="22"/>
      <c r="AI1880" s="22"/>
      <c r="AJ1880" s="22"/>
      <c r="AK1880" s="22"/>
      <c r="AL1880" s="22"/>
      <c r="AM1880" s="22"/>
      <c r="AN1880" s="22"/>
      <c r="AO1880" s="22"/>
      <c r="AP1880" s="22"/>
      <c r="AQ1880" s="22"/>
      <c r="AR1880" s="22"/>
      <c r="AS1880" s="22"/>
      <c r="AT1880" s="22"/>
      <c r="AU1880" s="22"/>
      <c r="AV1880" s="22"/>
      <c r="AW1880" s="22"/>
      <c r="AX1880" s="22"/>
      <c r="AY1880" s="22"/>
    </row>
    <row r="1881" spans="30:51" ht="13.2">
      <c r="AD1881" s="22"/>
      <c r="AE1881" s="22"/>
      <c r="AF1881" s="22"/>
      <c r="AG1881" s="22"/>
      <c r="AH1881" s="22"/>
      <c r="AI1881" s="22"/>
      <c r="AJ1881" s="22"/>
      <c r="AK1881" s="22"/>
      <c r="AL1881" s="22"/>
      <c r="AM1881" s="22"/>
      <c r="AN1881" s="22"/>
      <c r="AO1881" s="22"/>
      <c r="AP1881" s="22"/>
      <c r="AQ1881" s="22"/>
      <c r="AR1881" s="22"/>
      <c r="AS1881" s="22"/>
      <c r="AT1881" s="22"/>
      <c r="AU1881" s="22"/>
      <c r="AV1881" s="22"/>
      <c r="AW1881" s="22"/>
      <c r="AX1881" s="22"/>
      <c r="AY1881" s="22"/>
    </row>
    <row r="1882" spans="30:51" ht="13.2">
      <c r="AD1882" s="22"/>
      <c r="AE1882" s="22"/>
      <c r="AF1882" s="22"/>
      <c r="AG1882" s="22"/>
      <c r="AH1882" s="22"/>
      <c r="AI1882" s="22"/>
      <c r="AJ1882" s="22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22"/>
      <c r="AU1882" s="22"/>
      <c r="AV1882" s="22"/>
      <c r="AW1882" s="22"/>
      <c r="AX1882" s="22"/>
      <c r="AY1882" s="22"/>
    </row>
    <row r="1883" spans="30:51" ht="13.2"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2"/>
      <c r="AR1883" s="22"/>
      <c r="AS1883" s="22"/>
      <c r="AT1883" s="22"/>
      <c r="AU1883" s="22"/>
      <c r="AV1883" s="22"/>
      <c r="AW1883" s="22"/>
      <c r="AX1883" s="22"/>
      <c r="AY1883" s="22"/>
    </row>
    <row r="1884" spans="30:51" ht="13.2"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  <c r="AN1884" s="22"/>
      <c r="AO1884" s="22"/>
      <c r="AP1884" s="22"/>
      <c r="AQ1884" s="22"/>
      <c r="AR1884" s="22"/>
      <c r="AS1884" s="22"/>
      <c r="AT1884" s="22"/>
      <c r="AU1884" s="22"/>
      <c r="AV1884" s="22"/>
      <c r="AW1884" s="22"/>
      <c r="AX1884" s="22"/>
      <c r="AY1884" s="22"/>
    </row>
    <row r="1885" spans="30:51" ht="13.2">
      <c r="AD1885" s="22"/>
      <c r="AE1885" s="22"/>
      <c r="AF1885" s="22"/>
      <c r="AG1885" s="22"/>
      <c r="AH1885" s="22"/>
      <c r="AI1885" s="22"/>
      <c r="AJ1885" s="22"/>
      <c r="AK1885" s="22"/>
      <c r="AL1885" s="22"/>
      <c r="AM1885" s="22"/>
      <c r="AN1885" s="22"/>
      <c r="AO1885" s="22"/>
      <c r="AP1885" s="22"/>
      <c r="AQ1885" s="22"/>
      <c r="AR1885" s="22"/>
      <c r="AS1885" s="22"/>
      <c r="AT1885" s="22"/>
      <c r="AU1885" s="22"/>
      <c r="AV1885" s="22"/>
      <c r="AW1885" s="22"/>
      <c r="AX1885" s="22"/>
      <c r="AY1885" s="22"/>
    </row>
    <row r="1886" spans="30:51" ht="13.2">
      <c r="AD1886" s="22"/>
      <c r="AE1886" s="22"/>
      <c r="AF1886" s="22"/>
      <c r="AG1886" s="22"/>
      <c r="AH1886" s="22"/>
      <c r="AI1886" s="22"/>
      <c r="AJ1886" s="22"/>
      <c r="AK1886" s="22"/>
      <c r="AL1886" s="22"/>
      <c r="AM1886" s="22"/>
      <c r="AN1886" s="22"/>
      <c r="AO1886" s="22"/>
      <c r="AP1886" s="22"/>
      <c r="AQ1886" s="22"/>
      <c r="AR1886" s="22"/>
      <c r="AS1886" s="22"/>
      <c r="AT1886" s="22"/>
      <c r="AU1886" s="22"/>
      <c r="AV1886" s="22"/>
      <c r="AW1886" s="22"/>
      <c r="AX1886" s="22"/>
      <c r="AY1886" s="22"/>
    </row>
    <row r="1887" spans="30:51" ht="13.2">
      <c r="AD1887" s="22"/>
      <c r="AE1887" s="22"/>
      <c r="AF1887" s="22"/>
      <c r="AG1887" s="22"/>
      <c r="AH1887" s="22"/>
      <c r="AI1887" s="22"/>
      <c r="AJ1887" s="22"/>
      <c r="AK1887" s="22"/>
      <c r="AL1887" s="22"/>
      <c r="AM1887" s="22"/>
      <c r="AN1887" s="22"/>
      <c r="AO1887" s="22"/>
      <c r="AP1887" s="22"/>
      <c r="AQ1887" s="22"/>
      <c r="AR1887" s="22"/>
      <c r="AS1887" s="22"/>
      <c r="AT1887" s="22"/>
      <c r="AU1887" s="22"/>
      <c r="AV1887" s="22"/>
      <c r="AW1887" s="22"/>
      <c r="AX1887" s="22"/>
      <c r="AY1887" s="22"/>
    </row>
    <row r="1888" spans="30:51" ht="13.2">
      <c r="AD1888" s="22"/>
      <c r="AE1888" s="22"/>
      <c r="AF1888" s="22"/>
      <c r="AG1888" s="22"/>
      <c r="AH1888" s="22"/>
      <c r="AI1888" s="22"/>
      <c r="AJ1888" s="22"/>
      <c r="AK1888" s="22"/>
      <c r="AL1888" s="22"/>
      <c r="AM1888" s="22"/>
      <c r="AN1888" s="22"/>
      <c r="AO1888" s="22"/>
      <c r="AP1888" s="22"/>
      <c r="AQ1888" s="22"/>
      <c r="AR1888" s="22"/>
      <c r="AS1888" s="22"/>
      <c r="AT1888" s="22"/>
      <c r="AU1888" s="22"/>
      <c r="AV1888" s="22"/>
      <c r="AW1888" s="22"/>
      <c r="AX1888" s="22"/>
      <c r="AY1888" s="22"/>
    </row>
    <row r="1889" spans="30:51" ht="13.2">
      <c r="AD1889" s="22"/>
      <c r="AE1889" s="22"/>
      <c r="AF1889" s="22"/>
      <c r="AG1889" s="22"/>
      <c r="AH1889" s="22"/>
      <c r="AI1889" s="22"/>
      <c r="AJ1889" s="22"/>
      <c r="AK1889" s="22"/>
      <c r="AL1889" s="22"/>
      <c r="AM1889" s="22"/>
      <c r="AN1889" s="22"/>
      <c r="AO1889" s="22"/>
      <c r="AP1889" s="22"/>
      <c r="AQ1889" s="22"/>
      <c r="AR1889" s="22"/>
      <c r="AS1889" s="22"/>
      <c r="AT1889" s="22"/>
      <c r="AU1889" s="22"/>
      <c r="AV1889" s="22"/>
      <c r="AW1889" s="22"/>
      <c r="AX1889" s="22"/>
      <c r="AY1889" s="22"/>
    </row>
    <row r="1890" spans="30:51" ht="13.2">
      <c r="AD1890" s="22"/>
      <c r="AE1890" s="22"/>
      <c r="AF1890" s="22"/>
      <c r="AG1890" s="22"/>
      <c r="AH1890" s="22"/>
      <c r="AI1890" s="22"/>
      <c r="AJ1890" s="22"/>
      <c r="AK1890" s="22"/>
      <c r="AL1890" s="22"/>
      <c r="AM1890" s="22"/>
      <c r="AN1890" s="22"/>
      <c r="AO1890" s="22"/>
      <c r="AP1890" s="22"/>
      <c r="AQ1890" s="22"/>
      <c r="AR1890" s="22"/>
      <c r="AS1890" s="22"/>
      <c r="AT1890" s="22"/>
      <c r="AU1890" s="22"/>
      <c r="AV1890" s="22"/>
      <c r="AW1890" s="22"/>
      <c r="AX1890" s="22"/>
      <c r="AY1890" s="22"/>
    </row>
    <row r="1891" spans="30:51" ht="13.2">
      <c r="AD1891" s="22"/>
      <c r="AE1891" s="22"/>
      <c r="AF1891" s="22"/>
      <c r="AG1891" s="22"/>
      <c r="AH1891" s="22"/>
      <c r="AI1891" s="22"/>
      <c r="AJ1891" s="22"/>
      <c r="AK1891" s="22"/>
      <c r="AL1891" s="22"/>
      <c r="AM1891" s="22"/>
      <c r="AN1891" s="22"/>
      <c r="AO1891" s="22"/>
      <c r="AP1891" s="22"/>
      <c r="AQ1891" s="22"/>
      <c r="AR1891" s="22"/>
      <c r="AS1891" s="22"/>
      <c r="AT1891" s="22"/>
      <c r="AU1891" s="22"/>
      <c r="AV1891" s="22"/>
      <c r="AW1891" s="22"/>
      <c r="AX1891" s="22"/>
      <c r="AY1891" s="22"/>
    </row>
    <row r="1892" spans="30:51" ht="13.2">
      <c r="AD1892" s="22"/>
      <c r="AE1892" s="22"/>
      <c r="AF1892" s="22"/>
      <c r="AG1892" s="22"/>
      <c r="AH1892" s="22"/>
      <c r="AI1892" s="22"/>
      <c r="AJ1892" s="22"/>
      <c r="AK1892" s="22"/>
      <c r="AL1892" s="22"/>
      <c r="AM1892" s="22"/>
      <c r="AN1892" s="22"/>
      <c r="AO1892" s="22"/>
      <c r="AP1892" s="22"/>
      <c r="AQ1892" s="22"/>
      <c r="AR1892" s="22"/>
      <c r="AS1892" s="22"/>
      <c r="AT1892" s="22"/>
      <c r="AU1892" s="22"/>
      <c r="AV1892" s="22"/>
      <c r="AW1892" s="22"/>
      <c r="AX1892" s="22"/>
      <c r="AY1892" s="22"/>
    </row>
    <row r="1893" spans="30:51" ht="13.2"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  <c r="AN1893" s="22"/>
      <c r="AO1893" s="22"/>
      <c r="AP1893" s="22"/>
      <c r="AQ1893" s="22"/>
      <c r="AR1893" s="22"/>
      <c r="AS1893" s="22"/>
      <c r="AT1893" s="22"/>
      <c r="AU1893" s="22"/>
      <c r="AV1893" s="22"/>
      <c r="AW1893" s="22"/>
      <c r="AX1893" s="22"/>
      <c r="AY1893" s="22"/>
    </row>
    <row r="1894" spans="30:51" ht="13.2"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</row>
    <row r="1895" spans="30:51" ht="13.2">
      <c r="AD1895" s="22"/>
      <c r="AE1895" s="22"/>
      <c r="AF1895" s="22"/>
      <c r="AG1895" s="22"/>
      <c r="AH1895" s="22"/>
      <c r="AI1895" s="22"/>
      <c r="AJ1895" s="22"/>
      <c r="AK1895" s="22"/>
      <c r="AL1895" s="22"/>
      <c r="AM1895" s="22"/>
      <c r="AN1895" s="22"/>
      <c r="AO1895" s="22"/>
      <c r="AP1895" s="22"/>
      <c r="AQ1895" s="22"/>
      <c r="AR1895" s="22"/>
      <c r="AS1895" s="22"/>
      <c r="AT1895" s="22"/>
      <c r="AU1895" s="22"/>
      <c r="AV1895" s="22"/>
      <c r="AW1895" s="22"/>
      <c r="AX1895" s="22"/>
      <c r="AY1895" s="22"/>
    </row>
    <row r="1896" spans="30:51" ht="13.2"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</row>
    <row r="1897" spans="30:51" ht="13.2">
      <c r="AD1897" s="22"/>
      <c r="AE1897" s="22"/>
      <c r="AF1897" s="22"/>
      <c r="AG1897" s="22"/>
      <c r="AH1897" s="22"/>
      <c r="AI1897" s="22"/>
      <c r="AJ1897" s="22"/>
      <c r="AK1897" s="22"/>
      <c r="AL1897" s="22"/>
      <c r="AM1897" s="22"/>
      <c r="AN1897" s="22"/>
      <c r="AO1897" s="22"/>
      <c r="AP1897" s="22"/>
      <c r="AQ1897" s="22"/>
      <c r="AR1897" s="22"/>
      <c r="AS1897" s="22"/>
      <c r="AT1897" s="22"/>
      <c r="AU1897" s="22"/>
      <c r="AV1897" s="22"/>
      <c r="AW1897" s="22"/>
      <c r="AX1897" s="22"/>
      <c r="AY1897" s="22"/>
    </row>
    <row r="1898" spans="30:51" ht="13.2">
      <c r="AD1898" s="22"/>
      <c r="AE1898" s="22"/>
      <c r="AF1898" s="22"/>
      <c r="AG1898" s="22"/>
      <c r="AH1898" s="22"/>
      <c r="AI1898" s="22"/>
      <c r="AJ1898" s="22"/>
      <c r="AK1898" s="22"/>
      <c r="AL1898" s="22"/>
      <c r="AM1898" s="22"/>
      <c r="AN1898" s="22"/>
      <c r="AO1898" s="22"/>
      <c r="AP1898" s="22"/>
      <c r="AQ1898" s="22"/>
      <c r="AR1898" s="22"/>
      <c r="AS1898" s="22"/>
      <c r="AT1898" s="22"/>
      <c r="AU1898" s="22"/>
      <c r="AV1898" s="22"/>
      <c r="AW1898" s="22"/>
      <c r="AX1898" s="22"/>
      <c r="AY1898" s="22"/>
    </row>
    <row r="1899" spans="30:51" ht="13.2">
      <c r="AD1899" s="22"/>
      <c r="AE1899" s="22"/>
      <c r="AF1899" s="22"/>
      <c r="AG1899" s="22"/>
      <c r="AH1899" s="22"/>
      <c r="AI1899" s="22"/>
      <c r="AJ1899" s="22"/>
      <c r="AK1899" s="22"/>
      <c r="AL1899" s="22"/>
      <c r="AM1899" s="22"/>
      <c r="AN1899" s="22"/>
      <c r="AO1899" s="22"/>
      <c r="AP1899" s="22"/>
      <c r="AQ1899" s="22"/>
      <c r="AR1899" s="22"/>
      <c r="AS1899" s="22"/>
      <c r="AT1899" s="22"/>
      <c r="AU1899" s="22"/>
      <c r="AV1899" s="22"/>
      <c r="AW1899" s="22"/>
      <c r="AX1899" s="22"/>
      <c r="AY1899" s="22"/>
    </row>
    <row r="1900" spans="30:51" ht="13.2">
      <c r="AD1900" s="22"/>
      <c r="AE1900" s="22"/>
      <c r="AF1900" s="22"/>
      <c r="AG1900" s="22"/>
      <c r="AH1900" s="22"/>
      <c r="AI1900" s="22"/>
      <c r="AJ1900" s="22"/>
      <c r="AK1900" s="22"/>
      <c r="AL1900" s="22"/>
      <c r="AM1900" s="22"/>
      <c r="AN1900" s="22"/>
      <c r="AO1900" s="22"/>
      <c r="AP1900" s="22"/>
      <c r="AQ1900" s="22"/>
      <c r="AR1900" s="22"/>
      <c r="AS1900" s="22"/>
      <c r="AT1900" s="22"/>
      <c r="AU1900" s="22"/>
      <c r="AV1900" s="22"/>
      <c r="AW1900" s="22"/>
      <c r="AX1900" s="22"/>
      <c r="AY1900" s="22"/>
    </row>
    <row r="1901" spans="30:51" ht="13.2">
      <c r="AD1901" s="22"/>
      <c r="AE1901" s="22"/>
      <c r="AF1901" s="22"/>
      <c r="AG1901" s="22"/>
      <c r="AH1901" s="22"/>
      <c r="AI1901" s="22"/>
      <c r="AJ1901" s="22"/>
      <c r="AK1901" s="22"/>
      <c r="AL1901" s="22"/>
      <c r="AM1901" s="22"/>
      <c r="AN1901" s="22"/>
      <c r="AO1901" s="22"/>
      <c r="AP1901" s="22"/>
      <c r="AQ1901" s="22"/>
      <c r="AR1901" s="22"/>
      <c r="AS1901" s="22"/>
      <c r="AT1901" s="22"/>
      <c r="AU1901" s="22"/>
      <c r="AV1901" s="22"/>
      <c r="AW1901" s="22"/>
      <c r="AX1901" s="22"/>
      <c r="AY1901" s="22"/>
    </row>
    <row r="1902" spans="30:51" ht="13.2">
      <c r="AD1902" s="22"/>
      <c r="AE1902" s="22"/>
      <c r="AF1902" s="22"/>
      <c r="AG1902" s="22"/>
      <c r="AH1902" s="22"/>
      <c r="AI1902" s="22"/>
      <c r="AJ1902" s="22"/>
      <c r="AK1902" s="22"/>
      <c r="AL1902" s="22"/>
      <c r="AM1902" s="22"/>
      <c r="AN1902" s="22"/>
      <c r="AO1902" s="22"/>
      <c r="AP1902" s="22"/>
      <c r="AQ1902" s="22"/>
      <c r="AR1902" s="22"/>
      <c r="AS1902" s="22"/>
      <c r="AT1902" s="22"/>
      <c r="AU1902" s="22"/>
      <c r="AV1902" s="22"/>
      <c r="AW1902" s="22"/>
      <c r="AX1902" s="22"/>
      <c r="AY1902" s="22"/>
    </row>
    <row r="1903" spans="30:51" ht="13.2">
      <c r="AD1903" s="22"/>
      <c r="AE1903" s="22"/>
      <c r="AF1903" s="22"/>
      <c r="AG1903" s="22"/>
      <c r="AH1903" s="22"/>
      <c r="AI1903" s="22"/>
      <c r="AJ1903" s="22"/>
      <c r="AK1903" s="22"/>
      <c r="AL1903" s="22"/>
      <c r="AM1903" s="22"/>
      <c r="AN1903" s="22"/>
      <c r="AO1903" s="22"/>
      <c r="AP1903" s="22"/>
      <c r="AQ1903" s="22"/>
      <c r="AR1903" s="22"/>
      <c r="AS1903" s="22"/>
      <c r="AT1903" s="22"/>
      <c r="AU1903" s="22"/>
      <c r="AV1903" s="22"/>
      <c r="AW1903" s="22"/>
      <c r="AX1903" s="22"/>
      <c r="AY1903" s="22"/>
    </row>
    <row r="1904" spans="30:51" ht="13.2">
      <c r="AD1904" s="22"/>
      <c r="AE1904" s="22"/>
      <c r="AF1904" s="22"/>
      <c r="AG1904" s="22"/>
      <c r="AH1904" s="22"/>
      <c r="AI1904" s="22"/>
      <c r="AJ1904" s="22"/>
      <c r="AK1904" s="22"/>
      <c r="AL1904" s="22"/>
      <c r="AM1904" s="22"/>
      <c r="AN1904" s="22"/>
      <c r="AO1904" s="22"/>
      <c r="AP1904" s="22"/>
      <c r="AQ1904" s="22"/>
      <c r="AR1904" s="22"/>
      <c r="AS1904" s="22"/>
      <c r="AT1904" s="22"/>
      <c r="AU1904" s="22"/>
      <c r="AV1904" s="22"/>
      <c r="AW1904" s="22"/>
      <c r="AX1904" s="22"/>
      <c r="AY1904" s="22"/>
    </row>
    <row r="1905" spans="30:51" ht="13.2"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  <c r="AN1905" s="22"/>
      <c r="AO1905" s="22"/>
      <c r="AP1905" s="22"/>
      <c r="AQ1905" s="22"/>
      <c r="AR1905" s="22"/>
      <c r="AS1905" s="22"/>
      <c r="AT1905" s="22"/>
      <c r="AU1905" s="22"/>
      <c r="AV1905" s="22"/>
      <c r="AW1905" s="22"/>
      <c r="AX1905" s="22"/>
      <c r="AY1905" s="22"/>
    </row>
    <row r="1906" spans="30:51" ht="13.2"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  <c r="AN1906" s="22"/>
      <c r="AO1906" s="22"/>
      <c r="AP1906" s="22"/>
      <c r="AQ1906" s="22"/>
      <c r="AR1906" s="22"/>
      <c r="AS1906" s="22"/>
      <c r="AT1906" s="22"/>
      <c r="AU1906" s="22"/>
      <c r="AV1906" s="22"/>
      <c r="AW1906" s="22"/>
      <c r="AX1906" s="22"/>
      <c r="AY1906" s="22"/>
    </row>
    <row r="1907" spans="30:51" ht="13.2"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  <c r="AN1907" s="22"/>
      <c r="AO1907" s="22"/>
      <c r="AP1907" s="22"/>
      <c r="AQ1907" s="22"/>
      <c r="AR1907" s="22"/>
      <c r="AS1907" s="22"/>
      <c r="AT1907" s="22"/>
      <c r="AU1907" s="22"/>
      <c r="AV1907" s="22"/>
      <c r="AW1907" s="22"/>
      <c r="AX1907" s="22"/>
      <c r="AY1907" s="22"/>
    </row>
    <row r="1908" spans="30:51" ht="13.2">
      <c r="AD1908" s="22"/>
      <c r="AE1908" s="22"/>
      <c r="AF1908" s="22"/>
      <c r="AG1908" s="22"/>
      <c r="AH1908" s="22"/>
      <c r="AI1908" s="22"/>
      <c r="AJ1908" s="22"/>
      <c r="AK1908" s="22"/>
      <c r="AL1908" s="22"/>
      <c r="AM1908" s="22"/>
      <c r="AN1908" s="22"/>
      <c r="AO1908" s="22"/>
      <c r="AP1908" s="22"/>
      <c r="AQ1908" s="22"/>
      <c r="AR1908" s="22"/>
      <c r="AS1908" s="22"/>
      <c r="AT1908" s="22"/>
      <c r="AU1908" s="22"/>
      <c r="AV1908" s="22"/>
      <c r="AW1908" s="22"/>
      <c r="AX1908" s="22"/>
      <c r="AY1908" s="22"/>
    </row>
    <row r="1909" spans="30:51" ht="13.2">
      <c r="AD1909" s="22"/>
      <c r="AE1909" s="22"/>
      <c r="AF1909" s="22"/>
      <c r="AG1909" s="22"/>
      <c r="AH1909" s="22"/>
      <c r="AI1909" s="22"/>
      <c r="AJ1909" s="22"/>
      <c r="AK1909" s="22"/>
      <c r="AL1909" s="22"/>
      <c r="AM1909" s="22"/>
      <c r="AN1909" s="22"/>
      <c r="AO1909" s="22"/>
      <c r="AP1909" s="22"/>
      <c r="AQ1909" s="22"/>
      <c r="AR1909" s="22"/>
      <c r="AS1909" s="22"/>
      <c r="AT1909" s="22"/>
      <c r="AU1909" s="22"/>
      <c r="AV1909" s="22"/>
      <c r="AW1909" s="22"/>
      <c r="AX1909" s="22"/>
      <c r="AY1909" s="22"/>
    </row>
    <row r="1910" spans="30:51" ht="13.2">
      <c r="AD1910" s="22"/>
      <c r="AE1910" s="22"/>
      <c r="AF1910" s="22"/>
      <c r="AG1910" s="22"/>
      <c r="AH1910" s="22"/>
      <c r="AI1910" s="22"/>
      <c r="AJ1910" s="22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22"/>
      <c r="AU1910" s="22"/>
      <c r="AV1910" s="22"/>
      <c r="AW1910" s="22"/>
      <c r="AX1910" s="22"/>
      <c r="AY1910" s="22"/>
    </row>
    <row r="1911" spans="30:51" ht="13.2">
      <c r="AD1911" s="22"/>
      <c r="AE1911" s="22"/>
      <c r="AF1911" s="22"/>
      <c r="AG1911" s="22"/>
      <c r="AH1911" s="22"/>
      <c r="AI1911" s="22"/>
      <c r="AJ1911" s="22"/>
      <c r="AK1911" s="22"/>
      <c r="AL1911" s="22"/>
      <c r="AM1911" s="22"/>
      <c r="AN1911" s="22"/>
      <c r="AO1911" s="22"/>
      <c r="AP1911" s="22"/>
      <c r="AQ1911" s="22"/>
      <c r="AR1911" s="22"/>
      <c r="AS1911" s="22"/>
      <c r="AT1911" s="22"/>
      <c r="AU1911" s="22"/>
      <c r="AV1911" s="22"/>
      <c r="AW1911" s="22"/>
      <c r="AX1911" s="22"/>
      <c r="AY1911" s="22"/>
    </row>
    <row r="1912" spans="30:51" ht="13.2"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  <c r="AN1912" s="22"/>
      <c r="AO1912" s="22"/>
      <c r="AP1912" s="22"/>
      <c r="AQ1912" s="22"/>
      <c r="AR1912" s="22"/>
      <c r="AS1912" s="22"/>
      <c r="AT1912" s="22"/>
      <c r="AU1912" s="22"/>
      <c r="AV1912" s="22"/>
      <c r="AW1912" s="22"/>
      <c r="AX1912" s="22"/>
      <c r="AY1912" s="22"/>
    </row>
    <row r="1913" spans="30:51" ht="13.2"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  <c r="AN1913" s="22"/>
      <c r="AO1913" s="22"/>
      <c r="AP1913" s="22"/>
      <c r="AQ1913" s="22"/>
      <c r="AR1913" s="22"/>
      <c r="AS1913" s="22"/>
      <c r="AT1913" s="22"/>
      <c r="AU1913" s="22"/>
      <c r="AV1913" s="22"/>
      <c r="AW1913" s="22"/>
      <c r="AX1913" s="22"/>
      <c r="AY1913" s="22"/>
    </row>
    <row r="1914" spans="30:51" ht="13.2">
      <c r="AD1914" s="22"/>
      <c r="AE1914" s="22"/>
      <c r="AF1914" s="22"/>
      <c r="AG1914" s="22"/>
      <c r="AH1914" s="22"/>
      <c r="AI1914" s="22"/>
      <c r="AJ1914" s="22"/>
      <c r="AK1914" s="22"/>
      <c r="AL1914" s="22"/>
      <c r="AM1914" s="22"/>
      <c r="AN1914" s="22"/>
      <c r="AO1914" s="22"/>
      <c r="AP1914" s="22"/>
      <c r="AQ1914" s="22"/>
      <c r="AR1914" s="22"/>
      <c r="AS1914" s="22"/>
      <c r="AT1914" s="22"/>
      <c r="AU1914" s="22"/>
      <c r="AV1914" s="22"/>
      <c r="AW1914" s="22"/>
      <c r="AX1914" s="22"/>
      <c r="AY1914" s="22"/>
    </row>
    <row r="1915" spans="30:51" ht="13.2">
      <c r="AD1915" s="22"/>
      <c r="AE1915" s="22"/>
      <c r="AF1915" s="22"/>
      <c r="AG1915" s="22"/>
      <c r="AH1915" s="22"/>
      <c r="AI1915" s="22"/>
      <c r="AJ1915" s="22"/>
      <c r="AK1915" s="22"/>
      <c r="AL1915" s="22"/>
      <c r="AM1915" s="22"/>
      <c r="AN1915" s="22"/>
      <c r="AO1915" s="22"/>
      <c r="AP1915" s="22"/>
      <c r="AQ1915" s="22"/>
      <c r="AR1915" s="22"/>
      <c r="AS1915" s="22"/>
      <c r="AT1915" s="22"/>
      <c r="AU1915" s="22"/>
      <c r="AV1915" s="22"/>
      <c r="AW1915" s="22"/>
      <c r="AX1915" s="22"/>
      <c r="AY1915" s="22"/>
    </row>
    <row r="1916" spans="30:51" ht="13.2">
      <c r="AD1916" s="22"/>
      <c r="AE1916" s="22"/>
      <c r="AF1916" s="22"/>
      <c r="AG1916" s="22"/>
      <c r="AH1916" s="22"/>
      <c r="AI1916" s="22"/>
      <c r="AJ1916" s="22"/>
      <c r="AK1916" s="22"/>
      <c r="AL1916" s="22"/>
      <c r="AM1916" s="22"/>
      <c r="AN1916" s="22"/>
      <c r="AO1916" s="22"/>
      <c r="AP1916" s="22"/>
      <c r="AQ1916" s="22"/>
      <c r="AR1916" s="22"/>
      <c r="AS1916" s="22"/>
      <c r="AT1916" s="22"/>
      <c r="AU1916" s="22"/>
      <c r="AV1916" s="22"/>
      <c r="AW1916" s="22"/>
      <c r="AX1916" s="22"/>
      <c r="AY1916" s="22"/>
    </row>
    <row r="1917" spans="30:51" ht="13.2">
      <c r="AD1917" s="22"/>
      <c r="AE1917" s="22"/>
      <c r="AF1917" s="22"/>
      <c r="AG1917" s="22"/>
      <c r="AH1917" s="22"/>
      <c r="AI1917" s="22"/>
      <c r="AJ1917" s="22"/>
      <c r="AK1917" s="22"/>
      <c r="AL1917" s="22"/>
      <c r="AM1917" s="22"/>
      <c r="AN1917" s="22"/>
      <c r="AO1917" s="22"/>
      <c r="AP1917" s="22"/>
      <c r="AQ1917" s="22"/>
      <c r="AR1917" s="22"/>
      <c r="AS1917" s="22"/>
      <c r="AT1917" s="22"/>
      <c r="AU1917" s="22"/>
      <c r="AV1917" s="22"/>
      <c r="AW1917" s="22"/>
      <c r="AX1917" s="22"/>
      <c r="AY1917" s="22"/>
    </row>
    <row r="1918" spans="30:51" ht="13.2">
      <c r="AD1918" s="22"/>
      <c r="AE1918" s="22"/>
      <c r="AF1918" s="22"/>
      <c r="AG1918" s="22"/>
      <c r="AH1918" s="22"/>
      <c r="AI1918" s="22"/>
      <c r="AJ1918" s="22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22"/>
      <c r="AU1918" s="22"/>
      <c r="AV1918" s="22"/>
      <c r="AW1918" s="22"/>
      <c r="AX1918" s="22"/>
      <c r="AY1918" s="22"/>
    </row>
    <row r="1919" spans="30:51" ht="13.2">
      <c r="AD1919" s="22"/>
      <c r="AE1919" s="22"/>
      <c r="AF1919" s="22"/>
      <c r="AG1919" s="22"/>
      <c r="AH1919" s="22"/>
      <c r="AI1919" s="22"/>
      <c r="AJ1919" s="22"/>
      <c r="AK1919" s="22"/>
      <c r="AL1919" s="22"/>
      <c r="AM1919" s="22"/>
      <c r="AN1919" s="22"/>
      <c r="AO1919" s="22"/>
      <c r="AP1919" s="22"/>
      <c r="AQ1919" s="22"/>
      <c r="AR1919" s="22"/>
      <c r="AS1919" s="22"/>
      <c r="AT1919" s="22"/>
      <c r="AU1919" s="22"/>
      <c r="AV1919" s="22"/>
      <c r="AW1919" s="22"/>
      <c r="AX1919" s="22"/>
      <c r="AY1919" s="22"/>
    </row>
    <row r="1920" spans="30:51" ht="13.2">
      <c r="AD1920" s="22"/>
      <c r="AE1920" s="22"/>
      <c r="AF1920" s="22"/>
      <c r="AG1920" s="22"/>
      <c r="AH1920" s="22"/>
      <c r="AI1920" s="22"/>
      <c r="AJ1920" s="22"/>
      <c r="AK1920" s="22"/>
      <c r="AL1920" s="22"/>
      <c r="AM1920" s="22"/>
      <c r="AN1920" s="22"/>
      <c r="AO1920" s="22"/>
      <c r="AP1920" s="22"/>
      <c r="AQ1920" s="22"/>
      <c r="AR1920" s="22"/>
      <c r="AS1920" s="22"/>
      <c r="AT1920" s="22"/>
      <c r="AU1920" s="22"/>
      <c r="AV1920" s="22"/>
      <c r="AW1920" s="22"/>
      <c r="AX1920" s="22"/>
      <c r="AY1920" s="22"/>
    </row>
    <row r="1921" spans="30:51" ht="13.2">
      <c r="AD1921" s="22"/>
      <c r="AE1921" s="22"/>
      <c r="AF1921" s="22"/>
      <c r="AG1921" s="22"/>
      <c r="AH1921" s="22"/>
      <c r="AI1921" s="22"/>
      <c r="AJ1921" s="22"/>
      <c r="AK1921" s="22"/>
      <c r="AL1921" s="22"/>
      <c r="AM1921" s="22"/>
      <c r="AN1921" s="22"/>
      <c r="AO1921" s="22"/>
      <c r="AP1921" s="22"/>
      <c r="AQ1921" s="22"/>
      <c r="AR1921" s="22"/>
      <c r="AS1921" s="22"/>
      <c r="AT1921" s="22"/>
      <c r="AU1921" s="22"/>
      <c r="AV1921" s="22"/>
      <c r="AW1921" s="22"/>
      <c r="AX1921" s="22"/>
      <c r="AY1921" s="22"/>
    </row>
    <row r="1922" spans="30:51" ht="13.2">
      <c r="AD1922" s="22"/>
      <c r="AE1922" s="22"/>
      <c r="AF1922" s="22"/>
      <c r="AG1922" s="22"/>
      <c r="AH1922" s="22"/>
      <c r="AI1922" s="22"/>
      <c r="AJ1922" s="22"/>
      <c r="AK1922" s="22"/>
      <c r="AL1922" s="22"/>
      <c r="AM1922" s="22"/>
      <c r="AN1922" s="22"/>
      <c r="AO1922" s="22"/>
      <c r="AP1922" s="22"/>
      <c r="AQ1922" s="22"/>
      <c r="AR1922" s="22"/>
      <c r="AS1922" s="22"/>
      <c r="AT1922" s="22"/>
      <c r="AU1922" s="22"/>
      <c r="AV1922" s="22"/>
      <c r="AW1922" s="22"/>
      <c r="AX1922" s="22"/>
      <c r="AY1922" s="22"/>
    </row>
    <row r="1923" spans="30:51" ht="13.2">
      <c r="AD1923" s="22"/>
      <c r="AE1923" s="22"/>
      <c r="AF1923" s="22"/>
      <c r="AG1923" s="22"/>
      <c r="AH1923" s="22"/>
      <c r="AI1923" s="22"/>
      <c r="AJ1923" s="22"/>
      <c r="AK1923" s="22"/>
      <c r="AL1923" s="22"/>
      <c r="AM1923" s="22"/>
      <c r="AN1923" s="22"/>
      <c r="AO1923" s="22"/>
      <c r="AP1923" s="22"/>
      <c r="AQ1923" s="22"/>
      <c r="AR1923" s="22"/>
      <c r="AS1923" s="22"/>
      <c r="AT1923" s="22"/>
      <c r="AU1923" s="22"/>
      <c r="AV1923" s="22"/>
      <c r="AW1923" s="22"/>
      <c r="AX1923" s="22"/>
      <c r="AY1923" s="22"/>
    </row>
    <row r="1924" spans="30:51" ht="13.2"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  <c r="AN1924" s="22"/>
      <c r="AO1924" s="22"/>
      <c r="AP1924" s="22"/>
      <c r="AQ1924" s="22"/>
      <c r="AR1924" s="22"/>
      <c r="AS1924" s="22"/>
      <c r="AT1924" s="22"/>
      <c r="AU1924" s="22"/>
      <c r="AV1924" s="22"/>
      <c r="AW1924" s="22"/>
      <c r="AX1924" s="22"/>
      <c r="AY1924" s="22"/>
    </row>
    <row r="1925" spans="30:51" ht="13.2">
      <c r="AD1925" s="22"/>
      <c r="AE1925" s="22"/>
      <c r="AF1925" s="22"/>
      <c r="AG1925" s="22"/>
      <c r="AH1925" s="22"/>
      <c r="AI1925" s="22"/>
      <c r="AJ1925" s="22"/>
      <c r="AK1925" s="22"/>
      <c r="AL1925" s="22"/>
      <c r="AM1925" s="22"/>
      <c r="AN1925" s="22"/>
      <c r="AO1925" s="22"/>
      <c r="AP1925" s="22"/>
      <c r="AQ1925" s="22"/>
      <c r="AR1925" s="22"/>
      <c r="AS1925" s="22"/>
      <c r="AT1925" s="22"/>
      <c r="AU1925" s="22"/>
      <c r="AV1925" s="22"/>
      <c r="AW1925" s="22"/>
      <c r="AX1925" s="22"/>
      <c r="AY1925" s="22"/>
    </row>
    <row r="1926" spans="30:51" ht="13.2"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</row>
    <row r="1927" spans="30:51" ht="13.2">
      <c r="AD1927" s="22"/>
      <c r="AE1927" s="22"/>
      <c r="AF1927" s="22"/>
      <c r="AG1927" s="22"/>
      <c r="AH1927" s="22"/>
      <c r="AI1927" s="22"/>
      <c r="AJ1927" s="22"/>
      <c r="AK1927" s="22"/>
      <c r="AL1927" s="22"/>
      <c r="AM1927" s="22"/>
      <c r="AN1927" s="22"/>
      <c r="AO1927" s="22"/>
      <c r="AP1927" s="22"/>
      <c r="AQ1927" s="22"/>
      <c r="AR1927" s="22"/>
      <c r="AS1927" s="22"/>
      <c r="AT1927" s="22"/>
      <c r="AU1927" s="22"/>
      <c r="AV1927" s="22"/>
      <c r="AW1927" s="22"/>
      <c r="AX1927" s="22"/>
      <c r="AY1927" s="22"/>
    </row>
    <row r="1928" spans="30:51" ht="13.2">
      <c r="AD1928" s="22"/>
      <c r="AE1928" s="22"/>
      <c r="AF1928" s="22"/>
      <c r="AG1928" s="22"/>
      <c r="AH1928" s="22"/>
      <c r="AI1928" s="22"/>
      <c r="AJ1928" s="22"/>
      <c r="AK1928" s="22"/>
      <c r="AL1928" s="22"/>
      <c r="AM1928" s="22"/>
      <c r="AN1928" s="22"/>
      <c r="AO1928" s="22"/>
      <c r="AP1928" s="22"/>
      <c r="AQ1928" s="22"/>
      <c r="AR1928" s="22"/>
      <c r="AS1928" s="22"/>
      <c r="AT1928" s="22"/>
      <c r="AU1928" s="22"/>
      <c r="AV1928" s="22"/>
      <c r="AW1928" s="22"/>
      <c r="AX1928" s="22"/>
      <c r="AY1928" s="22"/>
    </row>
    <row r="1929" spans="30:51" ht="13.2">
      <c r="AD1929" s="22"/>
      <c r="AE1929" s="22"/>
      <c r="AF1929" s="22"/>
      <c r="AG1929" s="22"/>
      <c r="AH1929" s="22"/>
      <c r="AI1929" s="22"/>
      <c r="AJ1929" s="22"/>
      <c r="AK1929" s="22"/>
      <c r="AL1929" s="22"/>
      <c r="AM1929" s="22"/>
      <c r="AN1929" s="22"/>
      <c r="AO1929" s="22"/>
      <c r="AP1929" s="22"/>
      <c r="AQ1929" s="22"/>
      <c r="AR1929" s="22"/>
      <c r="AS1929" s="22"/>
      <c r="AT1929" s="22"/>
      <c r="AU1929" s="22"/>
      <c r="AV1929" s="22"/>
      <c r="AW1929" s="22"/>
      <c r="AX1929" s="22"/>
      <c r="AY1929" s="22"/>
    </row>
    <row r="1930" spans="30:51" ht="13.2">
      <c r="AD1930" s="22"/>
      <c r="AE1930" s="22"/>
      <c r="AF1930" s="22"/>
      <c r="AG1930" s="22"/>
      <c r="AH1930" s="22"/>
      <c r="AI1930" s="22"/>
      <c r="AJ1930" s="22"/>
      <c r="AK1930" s="22"/>
      <c r="AL1930" s="22"/>
      <c r="AM1930" s="22"/>
      <c r="AN1930" s="22"/>
      <c r="AO1930" s="22"/>
      <c r="AP1930" s="22"/>
      <c r="AQ1930" s="22"/>
      <c r="AR1930" s="22"/>
      <c r="AS1930" s="22"/>
      <c r="AT1930" s="22"/>
      <c r="AU1930" s="22"/>
      <c r="AV1930" s="22"/>
      <c r="AW1930" s="22"/>
      <c r="AX1930" s="22"/>
      <c r="AY1930" s="22"/>
    </row>
    <row r="1931" spans="30:51" ht="13.2">
      <c r="AD1931" s="22"/>
      <c r="AE1931" s="22"/>
      <c r="AF1931" s="22"/>
      <c r="AG1931" s="22"/>
      <c r="AH1931" s="22"/>
      <c r="AI1931" s="22"/>
      <c r="AJ1931" s="22"/>
      <c r="AK1931" s="22"/>
      <c r="AL1931" s="22"/>
      <c r="AM1931" s="22"/>
      <c r="AN1931" s="22"/>
      <c r="AO1931" s="22"/>
      <c r="AP1931" s="22"/>
      <c r="AQ1931" s="22"/>
      <c r="AR1931" s="22"/>
      <c r="AS1931" s="22"/>
      <c r="AT1931" s="22"/>
      <c r="AU1931" s="22"/>
      <c r="AV1931" s="22"/>
      <c r="AW1931" s="22"/>
      <c r="AX1931" s="22"/>
      <c r="AY1931" s="22"/>
    </row>
    <row r="1932" spans="30:51" ht="13.2">
      <c r="AD1932" s="22"/>
      <c r="AE1932" s="22"/>
      <c r="AF1932" s="22"/>
      <c r="AG1932" s="22"/>
      <c r="AH1932" s="22"/>
      <c r="AI1932" s="22"/>
      <c r="AJ1932" s="22"/>
      <c r="AK1932" s="22"/>
      <c r="AL1932" s="22"/>
      <c r="AM1932" s="22"/>
      <c r="AN1932" s="22"/>
      <c r="AO1932" s="22"/>
      <c r="AP1932" s="22"/>
      <c r="AQ1932" s="22"/>
      <c r="AR1932" s="22"/>
      <c r="AS1932" s="22"/>
      <c r="AT1932" s="22"/>
      <c r="AU1932" s="22"/>
      <c r="AV1932" s="22"/>
      <c r="AW1932" s="22"/>
      <c r="AX1932" s="22"/>
      <c r="AY1932" s="22"/>
    </row>
    <row r="1933" spans="30:51" ht="13.2"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/>
      <c r="AQ1933" s="22"/>
      <c r="AR1933" s="22"/>
      <c r="AS1933" s="22"/>
      <c r="AT1933" s="22"/>
      <c r="AU1933" s="22"/>
      <c r="AV1933" s="22"/>
      <c r="AW1933" s="22"/>
      <c r="AX1933" s="22"/>
      <c r="AY1933" s="22"/>
    </row>
    <row r="1934" spans="30:51" ht="13.2"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/>
      <c r="AQ1934" s="22"/>
      <c r="AR1934" s="22"/>
      <c r="AS1934" s="22"/>
      <c r="AT1934" s="22"/>
      <c r="AU1934" s="22"/>
      <c r="AV1934" s="22"/>
      <c r="AW1934" s="22"/>
      <c r="AX1934" s="22"/>
      <c r="AY1934" s="22"/>
    </row>
    <row r="1935" spans="30:51" ht="13.2"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/>
      <c r="AQ1935" s="22"/>
      <c r="AR1935" s="22"/>
      <c r="AS1935" s="22"/>
      <c r="AT1935" s="22"/>
      <c r="AU1935" s="22"/>
      <c r="AV1935" s="22"/>
      <c r="AW1935" s="22"/>
      <c r="AX1935" s="22"/>
      <c r="AY1935" s="22"/>
    </row>
    <row r="1936" spans="30:51" ht="13.2"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/>
      <c r="AQ1936" s="22"/>
      <c r="AR1936" s="22"/>
      <c r="AS1936" s="22"/>
      <c r="AT1936" s="22"/>
      <c r="AU1936" s="22"/>
      <c r="AV1936" s="22"/>
      <c r="AW1936" s="22"/>
      <c r="AX1936" s="22"/>
      <c r="AY1936" s="22"/>
    </row>
    <row r="1937" spans="30:51" ht="13.2"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22"/>
      <c r="AU1937" s="22"/>
      <c r="AV1937" s="22"/>
      <c r="AW1937" s="22"/>
      <c r="AX1937" s="22"/>
      <c r="AY1937" s="22"/>
    </row>
    <row r="1938" spans="30:51" ht="13.2"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/>
      <c r="AQ1938" s="22"/>
      <c r="AR1938" s="22"/>
      <c r="AS1938" s="22"/>
      <c r="AT1938" s="22"/>
      <c r="AU1938" s="22"/>
      <c r="AV1938" s="22"/>
      <c r="AW1938" s="22"/>
      <c r="AX1938" s="22"/>
      <c r="AY1938" s="22"/>
    </row>
    <row r="1939" spans="30:51" ht="13.2"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22"/>
      <c r="AU1939" s="22"/>
      <c r="AV1939" s="22"/>
      <c r="AW1939" s="22"/>
      <c r="AX1939" s="22"/>
      <c r="AY1939" s="22"/>
    </row>
    <row r="1940" spans="30:51" ht="13.2"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/>
      <c r="AQ1940" s="22"/>
      <c r="AR1940" s="22"/>
      <c r="AS1940" s="22"/>
      <c r="AT1940" s="22"/>
      <c r="AU1940" s="22"/>
      <c r="AV1940" s="22"/>
      <c r="AW1940" s="22"/>
      <c r="AX1940" s="22"/>
      <c r="AY1940" s="22"/>
    </row>
    <row r="1941" spans="30:51" ht="13.2"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/>
      <c r="AQ1941" s="22"/>
      <c r="AR1941" s="22"/>
      <c r="AS1941" s="22"/>
      <c r="AT1941" s="22"/>
      <c r="AU1941" s="22"/>
      <c r="AV1941" s="22"/>
      <c r="AW1941" s="22"/>
      <c r="AX1941" s="22"/>
      <c r="AY1941" s="22"/>
    </row>
    <row r="1942" spans="30:51" ht="13.2"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  <c r="AN1942" s="22"/>
      <c r="AO1942" s="22"/>
      <c r="AP1942" s="22"/>
      <c r="AQ1942" s="22"/>
      <c r="AR1942" s="22"/>
      <c r="AS1942" s="22"/>
      <c r="AT1942" s="22"/>
      <c r="AU1942" s="22"/>
      <c r="AV1942" s="22"/>
      <c r="AW1942" s="22"/>
      <c r="AX1942" s="22"/>
      <c r="AY1942" s="22"/>
    </row>
    <row r="1943" spans="30:51" ht="13.2">
      <c r="AD1943" s="22"/>
      <c r="AE1943" s="22"/>
      <c r="AF1943" s="22"/>
      <c r="AG1943" s="22"/>
      <c r="AH1943" s="22"/>
      <c r="AI1943" s="22"/>
      <c r="AJ1943" s="22"/>
      <c r="AK1943" s="22"/>
      <c r="AL1943" s="22"/>
      <c r="AM1943" s="22"/>
      <c r="AN1943" s="22"/>
      <c r="AO1943" s="22"/>
      <c r="AP1943" s="22"/>
      <c r="AQ1943" s="22"/>
      <c r="AR1943" s="22"/>
      <c r="AS1943" s="22"/>
      <c r="AT1943" s="22"/>
      <c r="AU1943" s="22"/>
      <c r="AV1943" s="22"/>
      <c r="AW1943" s="22"/>
      <c r="AX1943" s="22"/>
      <c r="AY1943" s="22"/>
    </row>
    <row r="1944" spans="30:51" ht="13.2">
      <c r="AD1944" s="22"/>
      <c r="AE1944" s="22"/>
      <c r="AF1944" s="22"/>
      <c r="AG1944" s="22"/>
      <c r="AH1944" s="22"/>
      <c r="AI1944" s="22"/>
      <c r="AJ1944" s="22"/>
      <c r="AK1944" s="22"/>
      <c r="AL1944" s="22"/>
      <c r="AM1944" s="22"/>
      <c r="AN1944" s="22"/>
      <c r="AO1944" s="22"/>
      <c r="AP1944" s="22"/>
      <c r="AQ1944" s="22"/>
      <c r="AR1944" s="22"/>
      <c r="AS1944" s="22"/>
      <c r="AT1944" s="22"/>
      <c r="AU1944" s="22"/>
      <c r="AV1944" s="22"/>
      <c r="AW1944" s="22"/>
      <c r="AX1944" s="22"/>
      <c r="AY1944" s="22"/>
    </row>
    <row r="1945" spans="30:51" ht="13.2">
      <c r="AD1945" s="22"/>
      <c r="AE1945" s="22"/>
      <c r="AF1945" s="22"/>
      <c r="AG1945" s="22"/>
      <c r="AH1945" s="22"/>
      <c r="AI1945" s="22"/>
      <c r="AJ1945" s="22"/>
      <c r="AK1945" s="22"/>
      <c r="AL1945" s="22"/>
      <c r="AM1945" s="22"/>
      <c r="AN1945" s="22"/>
      <c r="AO1945" s="22"/>
      <c r="AP1945" s="22"/>
      <c r="AQ1945" s="22"/>
      <c r="AR1945" s="22"/>
      <c r="AS1945" s="22"/>
      <c r="AT1945" s="22"/>
      <c r="AU1945" s="22"/>
      <c r="AV1945" s="22"/>
      <c r="AW1945" s="22"/>
      <c r="AX1945" s="22"/>
      <c r="AY1945" s="22"/>
    </row>
    <row r="1946" spans="30:51" ht="13.2">
      <c r="AD1946" s="22"/>
      <c r="AE1946" s="22"/>
      <c r="AF1946" s="22"/>
      <c r="AG1946" s="22"/>
      <c r="AH1946" s="22"/>
      <c r="AI1946" s="22"/>
      <c r="AJ1946" s="22"/>
      <c r="AK1946" s="22"/>
      <c r="AL1946" s="22"/>
      <c r="AM1946" s="22"/>
      <c r="AN1946" s="22"/>
      <c r="AO1946" s="22"/>
      <c r="AP1946" s="22"/>
      <c r="AQ1946" s="22"/>
      <c r="AR1946" s="22"/>
      <c r="AS1946" s="22"/>
      <c r="AT1946" s="22"/>
      <c r="AU1946" s="22"/>
      <c r="AV1946" s="22"/>
      <c r="AW1946" s="22"/>
      <c r="AX1946" s="22"/>
      <c r="AY1946" s="22"/>
    </row>
    <row r="1947" spans="30:51" ht="13.2">
      <c r="AD1947" s="22"/>
      <c r="AE1947" s="22"/>
      <c r="AF1947" s="22"/>
      <c r="AG1947" s="22"/>
      <c r="AH1947" s="22"/>
      <c r="AI1947" s="22"/>
      <c r="AJ1947" s="22"/>
      <c r="AK1947" s="22"/>
      <c r="AL1947" s="22"/>
      <c r="AM1947" s="22"/>
      <c r="AN1947" s="22"/>
      <c r="AO1947" s="22"/>
      <c r="AP1947" s="22"/>
      <c r="AQ1947" s="22"/>
      <c r="AR1947" s="22"/>
      <c r="AS1947" s="22"/>
      <c r="AT1947" s="22"/>
      <c r="AU1947" s="22"/>
      <c r="AV1947" s="22"/>
      <c r="AW1947" s="22"/>
      <c r="AX1947" s="22"/>
      <c r="AY1947" s="22"/>
    </row>
    <row r="1948" spans="30:51" ht="13.2">
      <c r="AD1948" s="22"/>
      <c r="AE1948" s="22"/>
      <c r="AF1948" s="22"/>
      <c r="AG1948" s="22"/>
      <c r="AH1948" s="22"/>
      <c r="AI1948" s="22"/>
      <c r="AJ1948" s="22"/>
      <c r="AK1948" s="22"/>
      <c r="AL1948" s="22"/>
      <c r="AM1948" s="22"/>
      <c r="AN1948" s="22"/>
      <c r="AO1948" s="22"/>
      <c r="AP1948" s="22"/>
      <c r="AQ1948" s="22"/>
      <c r="AR1948" s="22"/>
      <c r="AS1948" s="22"/>
      <c r="AT1948" s="22"/>
      <c r="AU1948" s="22"/>
      <c r="AV1948" s="22"/>
      <c r="AW1948" s="22"/>
      <c r="AX1948" s="22"/>
      <c r="AY1948" s="22"/>
    </row>
    <row r="1949" spans="30:51" ht="13.2">
      <c r="AD1949" s="22"/>
      <c r="AE1949" s="22"/>
      <c r="AF1949" s="22"/>
      <c r="AG1949" s="22"/>
      <c r="AH1949" s="22"/>
      <c r="AI1949" s="22"/>
      <c r="AJ1949" s="22"/>
      <c r="AK1949" s="22"/>
      <c r="AL1949" s="22"/>
      <c r="AM1949" s="22"/>
      <c r="AN1949" s="22"/>
      <c r="AO1949" s="22"/>
      <c r="AP1949" s="22"/>
      <c r="AQ1949" s="22"/>
      <c r="AR1949" s="22"/>
      <c r="AS1949" s="22"/>
      <c r="AT1949" s="22"/>
      <c r="AU1949" s="22"/>
      <c r="AV1949" s="22"/>
      <c r="AW1949" s="22"/>
      <c r="AX1949" s="22"/>
      <c r="AY1949" s="22"/>
    </row>
    <row r="1950" spans="30:51" ht="13.2">
      <c r="AD1950" s="22"/>
      <c r="AE1950" s="22"/>
      <c r="AF1950" s="22"/>
      <c r="AG1950" s="22"/>
      <c r="AH1950" s="22"/>
      <c r="AI1950" s="22"/>
      <c r="AJ1950" s="22"/>
      <c r="AK1950" s="22"/>
      <c r="AL1950" s="22"/>
      <c r="AM1950" s="22"/>
      <c r="AN1950" s="22"/>
      <c r="AO1950" s="22"/>
      <c r="AP1950" s="22"/>
      <c r="AQ1950" s="22"/>
      <c r="AR1950" s="22"/>
      <c r="AS1950" s="22"/>
      <c r="AT1950" s="22"/>
      <c r="AU1950" s="22"/>
      <c r="AV1950" s="22"/>
      <c r="AW1950" s="22"/>
      <c r="AX1950" s="22"/>
      <c r="AY1950" s="22"/>
    </row>
    <row r="1951" spans="30:51" ht="13.2">
      <c r="AD1951" s="22"/>
      <c r="AE1951" s="22"/>
      <c r="AF1951" s="22"/>
      <c r="AG1951" s="22"/>
      <c r="AH1951" s="22"/>
      <c r="AI1951" s="22"/>
      <c r="AJ1951" s="22"/>
      <c r="AK1951" s="22"/>
      <c r="AL1951" s="22"/>
      <c r="AM1951" s="22"/>
      <c r="AN1951" s="22"/>
      <c r="AO1951" s="22"/>
      <c r="AP1951" s="22"/>
      <c r="AQ1951" s="22"/>
      <c r="AR1951" s="22"/>
      <c r="AS1951" s="22"/>
      <c r="AT1951" s="22"/>
      <c r="AU1951" s="22"/>
      <c r="AV1951" s="22"/>
      <c r="AW1951" s="22"/>
      <c r="AX1951" s="22"/>
      <c r="AY1951" s="22"/>
    </row>
    <row r="1952" spans="30:51" ht="13.2"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  <c r="AN1952" s="22"/>
      <c r="AO1952" s="22"/>
      <c r="AP1952" s="22"/>
      <c r="AQ1952" s="22"/>
      <c r="AR1952" s="22"/>
      <c r="AS1952" s="22"/>
      <c r="AT1952" s="22"/>
      <c r="AU1952" s="22"/>
      <c r="AV1952" s="22"/>
      <c r="AW1952" s="22"/>
      <c r="AX1952" s="22"/>
      <c r="AY1952" s="22"/>
    </row>
    <row r="1953" spans="30:51" ht="13.2">
      <c r="AD1953" s="22"/>
      <c r="AE1953" s="22"/>
      <c r="AF1953" s="22"/>
      <c r="AG1953" s="22"/>
      <c r="AH1953" s="22"/>
      <c r="AI1953" s="22"/>
      <c r="AJ1953" s="22"/>
      <c r="AK1953" s="22"/>
      <c r="AL1953" s="22"/>
      <c r="AM1953" s="22"/>
      <c r="AN1953" s="22"/>
      <c r="AO1953" s="22"/>
      <c r="AP1953" s="22"/>
      <c r="AQ1953" s="22"/>
      <c r="AR1953" s="22"/>
      <c r="AS1953" s="22"/>
      <c r="AT1953" s="22"/>
      <c r="AU1953" s="22"/>
      <c r="AV1953" s="22"/>
      <c r="AW1953" s="22"/>
      <c r="AX1953" s="22"/>
      <c r="AY1953" s="22"/>
    </row>
    <row r="1954" spans="30:51" ht="13.2">
      <c r="AD1954" s="22"/>
      <c r="AE1954" s="22"/>
      <c r="AF1954" s="22"/>
      <c r="AG1954" s="22"/>
      <c r="AH1954" s="22"/>
      <c r="AI1954" s="22"/>
      <c r="AJ1954" s="22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22"/>
      <c r="AU1954" s="22"/>
      <c r="AV1954" s="22"/>
      <c r="AW1954" s="22"/>
      <c r="AX1954" s="22"/>
      <c r="AY1954" s="22"/>
    </row>
    <row r="1955" spans="30:51" ht="13.2"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</row>
    <row r="1956" spans="30:51" ht="13.2"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</row>
    <row r="1957" spans="30:51" ht="13.2"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</row>
    <row r="1958" spans="30:51" ht="13.2">
      <c r="AD1958" s="22"/>
      <c r="AE1958" s="22"/>
      <c r="AF1958" s="22"/>
      <c r="AG1958" s="22"/>
      <c r="AH1958" s="22"/>
      <c r="AI1958" s="22"/>
      <c r="AJ1958" s="22"/>
      <c r="AK1958" s="22"/>
      <c r="AL1958" s="22"/>
      <c r="AM1958" s="22"/>
      <c r="AN1958" s="22"/>
      <c r="AO1958" s="22"/>
      <c r="AP1958" s="22"/>
      <c r="AQ1958" s="22"/>
      <c r="AR1958" s="22"/>
      <c r="AS1958" s="22"/>
      <c r="AT1958" s="22"/>
      <c r="AU1958" s="22"/>
      <c r="AV1958" s="22"/>
      <c r="AW1958" s="22"/>
      <c r="AX1958" s="22"/>
      <c r="AY1958" s="22"/>
    </row>
    <row r="1959" spans="30:51" ht="13.2">
      <c r="AD1959" s="22"/>
      <c r="AE1959" s="22"/>
      <c r="AF1959" s="22"/>
      <c r="AG1959" s="22"/>
      <c r="AH1959" s="22"/>
      <c r="AI1959" s="22"/>
      <c r="AJ1959" s="22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22"/>
      <c r="AU1959" s="22"/>
      <c r="AV1959" s="22"/>
      <c r="AW1959" s="22"/>
      <c r="AX1959" s="22"/>
      <c r="AY1959" s="22"/>
    </row>
    <row r="1960" spans="30:51" ht="13.2">
      <c r="AD1960" s="22"/>
      <c r="AE1960" s="22"/>
      <c r="AF1960" s="22"/>
      <c r="AG1960" s="22"/>
      <c r="AH1960" s="22"/>
      <c r="AI1960" s="22"/>
      <c r="AJ1960" s="22"/>
      <c r="AK1960" s="22"/>
      <c r="AL1960" s="22"/>
      <c r="AM1960" s="22"/>
      <c r="AN1960" s="22"/>
      <c r="AO1960" s="22"/>
      <c r="AP1960" s="22"/>
      <c r="AQ1960" s="22"/>
      <c r="AR1960" s="22"/>
      <c r="AS1960" s="22"/>
      <c r="AT1960" s="22"/>
      <c r="AU1960" s="22"/>
      <c r="AV1960" s="22"/>
      <c r="AW1960" s="22"/>
      <c r="AX1960" s="22"/>
      <c r="AY1960" s="22"/>
    </row>
    <row r="1961" spans="30:51" ht="13.2">
      <c r="AD1961" s="22"/>
      <c r="AE1961" s="22"/>
      <c r="AF1961" s="22"/>
      <c r="AG1961" s="22"/>
      <c r="AH1961" s="22"/>
      <c r="AI1961" s="22"/>
      <c r="AJ1961" s="22"/>
      <c r="AK1961" s="22"/>
      <c r="AL1961" s="22"/>
      <c r="AM1961" s="22"/>
      <c r="AN1961" s="22"/>
      <c r="AO1961" s="22"/>
      <c r="AP1961" s="22"/>
      <c r="AQ1961" s="22"/>
      <c r="AR1961" s="22"/>
      <c r="AS1961" s="22"/>
      <c r="AT1961" s="22"/>
      <c r="AU1961" s="22"/>
      <c r="AV1961" s="22"/>
      <c r="AW1961" s="22"/>
      <c r="AX1961" s="22"/>
      <c r="AY1961" s="22"/>
    </row>
    <row r="1962" spans="30:51" ht="13.2">
      <c r="AD1962" s="22"/>
      <c r="AE1962" s="22"/>
      <c r="AF1962" s="22"/>
      <c r="AG1962" s="22"/>
      <c r="AH1962" s="22"/>
      <c r="AI1962" s="22"/>
      <c r="AJ1962" s="22"/>
      <c r="AK1962" s="22"/>
      <c r="AL1962" s="22"/>
      <c r="AM1962" s="22"/>
      <c r="AN1962" s="22"/>
      <c r="AO1962" s="22"/>
      <c r="AP1962" s="22"/>
      <c r="AQ1962" s="22"/>
      <c r="AR1962" s="22"/>
      <c r="AS1962" s="22"/>
      <c r="AT1962" s="22"/>
      <c r="AU1962" s="22"/>
      <c r="AV1962" s="22"/>
      <c r="AW1962" s="22"/>
      <c r="AX1962" s="22"/>
      <c r="AY1962" s="22"/>
    </row>
    <row r="1963" spans="30:51" ht="13.2">
      <c r="AD1963" s="22"/>
      <c r="AE1963" s="22"/>
      <c r="AF1963" s="22"/>
      <c r="AG1963" s="22"/>
      <c r="AH1963" s="22"/>
      <c r="AI1963" s="22"/>
      <c r="AJ1963" s="22"/>
      <c r="AK1963" s="22"/>
      <c r="AL1963" s="22"/>
      <c r="AM1963" s="22"/>
      <c r="AN1963" s="22"/>
      <c r="AO1963" s="22"/>
      <c r="AP1963" s="22"/>
      <c r="AQ1963" s="22"/>
      <c r="AR1963" s="22"/>
      <c r="AS1963" s="22"/>
      <c r="AT1963" s="22"/>
      <c r="AU1963" s="22"/>
      <c r="AV1963" s="22"/>
      <c r="AW1963" s="22"/>
      <c r="AX1963" s="22"/>
      <c r="AY1963" s="22"/>
    </row>
    <row r="1964" spans="30:51" ht="13.2">
      <c r="AD1964" s="22"/>
      <c r="AE1964" s="22"/>
      <c r="AF1964" s="22"/>
      <c r="AG1964" s="22"/>
      <c r="AH1964" s="22"/>
      <c r="AI1964" s="22"/>
      <c r="AJ1964" s="22"/>
      <c r="AK1964" s="22"/>
      <c r="AL1964" s="22"/>
      <c r="AM1964" s="22"/>
      <c r="AN1964" s="22"/>
      <c r="AO1964" s="22"/>
      <c r="AP1964" s="22"/>
      <c r="AQ1964" s="22"/>
      <c r="AR1964" s="22"/>
      <c r="AS1964" s="22"/>
      <c r="AT1964" s="22"/>
      <c r="AU1964" s="22"/>
      <c r="AV1964" s="22"/>
      <c r="AW1964" s="22"/>
      <c r="AX1964" s="22"/>
      <c r="AY1964" s="22"/>
    </row>
    <row r="1965" spans="30:51" ht="13.2">
      <c r="AD1965" s="22"/>
      <c r="AE1965" s="22"/>
      <c r="AF1965" s="22"/>
      <c r="AG1965" s="22"/>
      <c r="AH1965" s="22"/>
      <c r="AI1965" s="22"/>
      <c r="AJ1965" s="22"/>
      <c r="AK1965" s="22"/>
      <c r="AL1965" s="22"/>
      <c r="AM1965" s="22"/>
      <c r="AN1965" s="22"/>
      <c r="AO1965" s="22"/>
      <c r="AP1965" s="22"/>
      <c r="AQ1965" s="22"/>
      <c r="AR1965" s="22"/>
      <c r="AS1965" s="22"/>
      <c r="AT1965" s="22"/>
      <c r="AU1965" s="22"/>
      <c r="AV1965" s="22"/>
      <c r="AW1965" s="22"/>
      <c r="AX1965" s="22"/>
      <c r="AY1965" s="22"/>
    </row>
    <row r="1966" spans="30:51" ht="13.2"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/>
      <c r="AQ1966" s="22"/>
      <c r="AR1966" s="22"/>
      <c r="AS1966" s="22"/>
      <c r="AT1966" s="22"/>
      <c r="AU1966" s="22"/>
      <c r="AV1966" s="22"/>
      <c r="AW1966" s="22"/>
      <c r="AX1966" s="22"/>
      <c r="AY1966" s="22"/>
    </row>
    <row r="1967" spans="30:51" ht="13.2"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2"/>
      <c r="AS1967" s="22"/>
      <c r="AT1967" s="22"/>
      <c r="AU1967" s="22"/>
      <c r="AV1967" s="22"/>
      <c r="AW1967" s="22"/>
      <c r="AX1967" s="22"/>
      <c r="AY1967" s="22"/>
    </row>
    <row r="1968" spans="30:51" ht="13.2"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/>
      <c r="AQ1968" s="22"/>
      <c r="AR1968" s="22"/>
      <c r="AS1968" s="22"/>
      <c r="AT1968" s="22"/>
      <c r="AU1968" s="22"/>
      <c r="AV1968" s="22"/>
      <c r="AW1968" s="22"/>
      <c r="AX1968" s="22"/>
      <c r="AY1968" s="22"/>
    </row>
    <row r="1969" spans="30:51" ht="13.2">
      <c r="AD1969" s="22"/>
      <c r="AE1969" s="22"/>
      <c r="AF1969" s="22"/>
      <c r="AG1969" s="22"/>
      <c r="AH1969" s="22"/>
      <c r="AI1969" s="22"/>
      <c r="AJ1969" s="22"/>
      <c r="AK1969" s="22"/>
      <c r="AL1969" s="22"/>
      <c r="AM1969" s="22"/>
      <c r="AN1969" s="22"/>
      <c r="AO1969" s="22"/>
      <c r="AP1969" s="22"/>
      <c r="AQ1969" s="22"/>
      <c r="AR1969" s="22"/>
      <c r="AS1969" s="22"/>
      <c r="AT1969" s="22"/>
      <c r="AU1969" s="22"/>
      <c r="AV1969" s="22"/>
      <c r="AW1969" s="22"/>
      <c r="AX1969" s="22"/>
      <c r="AY1969" s="22"/>
    </row>
    <row r="1970" spans="30:51" ht="13.2">
      <c r="AD1970" s="22"/>
      <c r="AE1970" s="22"/>
      <c r="AF1970" s="22"/>
      <c r="AG1970" s="22"/>
      <c r="AH1970" s="22"/>
      <c r="AI1970" s="22"/>
      <c r="AJ1970" s="22"/>
      <c r="AK1970" s="22"/>
      <c r="AL1970" s="22"/>
      <c r="AM1970" s="22"/>
      <c r="AN1970" s="22"/>
      <c r="AO1970" s="22"/>
      <c r="AP1970" s="22"/>
      <c r="AQ1970" s="22"/>
      <c r="AR1970" s="22"/>
      <c r="AS1970" s="22"/>
      <c r="AT1970" s="22"/>
      <c r="AU1970" s="22"/>
      <c r="AV1970" s="22"/>
      <c r="AW1970" s="22"/>
      <c r="AX1970" s="22"/>
      <c r="AY1970" s="22"/>
    </row>
    <row r="1971" spans="30:51" ht="13.2">
      <c r="AD1971" s="22"/>
      <c r="AE1971" s="22"/>
      <c r="AF1971" s="22"/>
      <c r="AG1971" s="22"/>
      <c r="AH1971" s="22"/>
      <c r="AI1971" s="22"/>
      <c r="AJ1971" s="22"/>
      <c r="AK1971" s="22"/>
      <c r="AL1971" s="22"/>
      <c r="AM1971" s="22"/>
      <c r="AN1971" s="22"/>
      <c r="AO1971" s="22"/>
      <c r="AP1971" s="22"/>
      <c r="AQ1971" s="22"/>
      <c r="AR1971" s="22"/>
      <c r="AS1971" s="22"/>
      <c r="AT1971" s="22"/>
      <c r="AU1971" s="22"/>
      <c r="AV1971" s="22"/>
      <c r="AW1971" s="22"/>
      <c r="AX1971" s="22"/>
      <c r="AY1971" s="22"/>
    </row>
    <row r="1972" spans="30:51" ht="13.2">
      <c r="AD1972" s="22"/>
      <c r="AE1972" s="22"/>
      <c r="AF1972" s="22"/>
      <c r="AG1972" s="22"/>
      <c r="AH1972" s="22"/>
      <c r="AI1972" s="22"/>
      <c r="AJ1972" s="22"/>
      <c r="AK1972" s="22"/>
      <c r="AL1972" s="22"/>
      <c r="AM1972" s="22"/>
      <c r="AN1972" s="22"/>
      <c r="AO1972" s="22"/>
      <c r="AP1972" s="22"/>
      <c r="AQ1972" s="22"/>
      <c r="AR1972" s="22"/>
      <c r="AS1972" s="22"/>
      <c r="AT1972" s="22"/>
      <c r="AU1972" s="22"/>
      <c r="AV1972" s="22"/>
      <c r="AW1972" s="22"/>
      <c r="AX1972" s="22"/>
      <c r="AY1972" s="22"/>
    </row>
    <row r="1973" spans="30:51" ht="13.2">
      <c r="AD1973" s="22"/>
      <c r="AE1973" s="22"/>
      <c r="AF1973" s="22"/>
      <c r="AG1973" s="22"/>
      <c r="AH1973" s="22"/>
      <c r="AI1973" s="22"/>
      <c r="AJ1973" s="22"/>
      <c r="AK1973" s="22"/>
      <c r="AL1973" s="22"/>
      <c r="AM1973" s="22"/>
      <c r="AN1973" s="22"/>
      <c r="AO1973" s="22"/>
      <c r="AP1973" s="22"/>
      <c r="AQ1973" s="22"/>
      <c r="AR1973" s="22"/>
      <c r="AS1973" s="22"/>
      <c r="AT1973" s="22"/>
      <c r="AU1973" s="22"/>
      <c r="AV1973" s="22"/>
      <c r="AW1973" s="22"/>
      <c r="AX1973" s="22"/>
      <c r="AY1973" s="22"/>
    </row>
    <row r="1974" spans="30:51" ht="13.2">
      <c r="AD1974" s="22"/>
      <c r="AE1974" s="22"/>
      <c r="AF1974" s="22"/>
      <c r="AG1974" s="22"/>
      <c r="AH1974" s="22"/>
      <c r="AI1974" s="22"/>
      <c r="AJ1974" s="22"/>
      <c r="AK1974" s="22"/>
      <c r="AL1974" s="22"/>
      <c r="AM1974" s="22"/>
      <c r="AN1974" s="22"/>
      <c r="AO1974" s="22"/>
      <c r="AP1974" s="22"/>
      <c r="AQ1974" s="22"/>
      <c r="AR1974" s="22"/>
      <c r="AS1974" s="22"/>
      <c r="AT1974" s="22"/>
      <c r="AU1974" s="22"/>
      <c r="AV1974" s="22"/>
      <c r="AW1974" s="22"/>
      <c r="AX1974" s="22"/>
      <c r="AY1974" s="22"/>
    </row>
    <row r="1975" spans="30:51" ht="13.2">
      <c r="AD1975" s="22"/>
      <c r="AE1975" s="22"/>
      <c r="AF1975" s="22"/>
      <c r="AG1975" s="22"/>
      <c r="AH1975" s="22"/>
      <c r="AI1975" s="22"/>
      <c r="AJ1975" s="22"/>
      <c r="AK1975" s="22"/>
      <c r="AL1975" s="22"/>
      <c r="AM1975" s="22"/>
      <c r="AN1975" s="22"/>
      <c r="AO1975" s="22"/>
      <c r="AP1975" s="22"/>
      <c r="AQ1975" s="22"/>
      <c r="AR1975" s="22"/>
      <c r="AS1975" s="22"/>
      <c r="AT1975" s="22"/>
      <c r="AU1975" s="22"/>
      <c r="AV1975" s="22"/>
      <c r="AW1975" s="22"/>
      <c r="AX1975" s="22"/>
      <c r="AY1975" s="22"/>
    </row>
    <row r="1976" spans="30:51" ht="13.2">
      <c r="AD1976" s="22"/>
      <c r="AE1976" s="22"/>
      <c r="AF1976" s="22"/>
      <c r="AG1976" s="22"/>
      <c r="AH1976" s="22"/>
      <c r="AI1976" s="22"/>
      <c r="AJ1976" s="22"/>
      <c r="AK1976" s="22"/>
      <c r="AL1976" s="22"/>
      <c r="AM1976" s="22"/>
      <c r="AN1976" s="22"/>
      <c r="AO1976" s="22"/>
      <c r="AP1976" s="22"/>
      <c r="AQ1976" s="22"/>
      <c r="AR1976" s="22"/>
      <c r="AS1976" s="22"/>
      <c r="AT1976" s="22"/>
      <c r="AU1976" s="22"/>
      <c r="AV1976" s="22"/>
      <c r="AW1976" s="22"/>
      <c r="AX1976" s="22"/>
      <c r="AY1976" s="22"/>
    </row>
    <row r="1977" spans="30:51" ht="13.2">
      <c r="AD1977" s="22"/>
      <c r="AE1977" s="22"/>
      <c r="AF1977" s="22"/>
      <c r="AG1977" s="22"/>
      <c r="AH1977" s="22"/>
      <c r="AI1977" s="22"/>
      <c r="AJ1977" s="22"/>
      <c r="AK1977" s="22"/>
      <c r="AL1977" s="22"/>
      <c r="AM1977" s="22"/>
      <c r="AN1977" s="22"/>
      <c r="AO1977" s="22"/>
      <c r="AP1977" s="22"/>
      <c r="AQ1977" s="22"/>
      <c r="AR1977" s="22"/>
      <c r="AS1977" s="22"/>
      <c r="AT1977" s="22"/>
      <c r="AU1977" s="22"/>
      <c r="AV1977" s="22"/>
      <c r="AW1977" s="22"/>
      <c r="AX1977" s="22"/>
      <c r="AY1977" s="22"/>
    </row>
    <row r="1978" spans="30:51" ht="13.2">
      <c r="AD1978" s="22"/>
      <c r="AE1978" s="22"/>
      <c r="AF1978" s="22"/>
      <c r="AG1978" s="22"/>
      <c r="AH1978" s="22"/>
      <c r="AI1978" s="22"/>
      <c r="AJ1978" s="22"/>
      <c r="AK1978" s="22"/>
      <c r="AL1978" s="22"/>
      <c r="AM1978" s="22"/>
      <c r="AN1978" s="22"/>
      <c r="AO1978" s="22"/>
      <c r="AP1978" s="22"/>
      <c r="AQ1978" s="22"/>
      <c r="AR1978" s="22"/>
      <c r="AS1978" s="22"/>
      <c r="AT1978" s="22"/>
      <c r="AU1978" s="22"/>
      <c r="AV1978" s="22"/>
      <c r="AW1978" s="22"/>
      <c r="AX1978" s="22"/>
      <c r="AY1978" s="22"/>
    </row>
    <row r="1979" spans="30:51" ht="13.2">
      <c r="AD1979" s="22"/>
      <c r="AE1979" s="22"/>
      <c r="AF1979" s="22"/>
      <c r="AG1979" s="22"/>
      <c r="AH1979" s="22"/>
      <c r="AI1979" s="22"/>
      <c r="AJ1979" s="22"/>
      <c r="AK1979" s="22"/>
      <c r="AL1979" s="22"/>
      <c r="AM1979" s="22"/>
      <c r="AN1979" s="22"/>
      <c r="AO1979" s="22"/>
      <c r="AP1979" s="22"/>
      <c r="AQ1979" s="22"/>
      <c r="AR1979" s="22"/>
      <c r="AS1979" s="22"/>
      <c r="AT1979" s="22"/>
      <c r="AU1979" s="22"/>
      <c r="AV1979" s="22"/>
      <c r="AW1979" s="22"/>
      <c r="AX1979" s="22"/>
      <c r="AY1979" s="22"/>
    </row>
    <row r="1980" spans="30:51" ht="13.2">
      <c r="AD1980" s="22"/>
      <c r="AE1980" s="22"/>
      <c r="AF1980" s="22"/>
      <c r="AG1980" s="22"/>
      <c r="AH1980" s="22"/>
      <c r="AI1980" s="22"/>
      <c r="AJ1980" s="22"/>
      <c r="AK1980" s="22"/>
      <c r="AL1980" s="22"/>
      <c r="AM1980" s="22"/>
      <c r="AN1980" s="22"/>
      <c r="AO1980" s="22"/>
      <c r="AP1980" s="22"/>
      <c r="AQ1980" s="22"/>
      <c r="AR1980" s="22"/>
      <c r="AS1980" s="22"/>
      <c r="AT1980" s="22"/>
      <c r="AU1980" s="22"/>
      <c r="AV1980" s="22"/>
      <c r="AW1980" s="22"/>
      <c r="AX1980" s="22"/>
      <c r="AY1980" s="22"/>
    </row>
    <row r="1981" spans="30:51" ht="13.2">
      <c r="AD1981" s="22"/>
      <c r="AE1981" s="22"/>
      <c r="AF1981" s="22"/>
      <c r="AG1981" s="22"/>
      <c r="AH1981" s="22"/>
      <c r="AI1981" s="22"/>
      <c r="AJ1981" s="22"/>
      <c r="AK1981" s="22"/>
      <c r="AL1981" s="22"/>
      <c r="AM1981" s="22"/>
      <c r="AN1981" s="22"/>
      <c r="AO1981" s="22"/>
      <c r="AP1981" s="22"/>
      <c r="AQ1981" s="22"/>
      <c r="AR1981" s="22"/>
      <c r="AS1981" s="22"/>
      <c r="AT1981" s="22"/>
      <c r="AU1981" s="22"/>
      <c r="AV1981" s="22"/>
      <c r="AW1981" s="22"/>
      <c r="AX1981" s="22"/>
      <c r="AY1981" s="22"/>
    </row>
    <row r="1982" spans="30:51" ht="13.2">
      <c r="AD1982" s="22"/>
      <c r="AE1982" s="22"/>
      <c r="AF1982" s="22"/>
      <c r="AG1982" s="22"/>
      <c r="AH1982" s="22"/>
      <c r="AI1982" s="22"/>
      <c r="AJ1982" s="22"/>
      <c r="AK1982" s="22"/>
      <c r="AL1982" s="22"/>
      <c r="AM1982" s="22"/>
      <c r="AN1982" s="22"/>
      <c r="AO1982" s="22"/>
      <c r="AP1982" s="22"/>
      <c r="AQ1982" s="22"/>
      <c r="AR1982" s="22"/>
      <c r="AS1982" s="22"/>
      <c r="AT1982" s="22"/>
      <c r="AU1982" s="22"/>
      <c r="AV1982" s="22"/>
      <c r="AW1982" s="22"/>
      <c r="AX1982" s="22"/>
      <c r="AY1982" s="22"/>
    </row>
    <row r="1983" spans="30:51" ht="13.2">
      <c r="AD1983" s="22"/>
      <c r="AE1983" s="22"/>
      <c r="AF1983" s="22"/>
      <c r="AG1983" s="22"/>
      <c r="AH1983" s="22"/>
      <c r="AI1983" s="22"/>
      <c r="AJ1983" s="22"/>
      <c r="AK1983" s="22"/>
      <c r="AL1983" s="22"/>
      <c r="AM1983" s="22"/>
      <c r="AN1983" s="22"/>
      <c r="AO1983" s="22"/>
      <c r="AP1983" s="22"/>
      <c r="AQ1983" s="22"/>
      <c r="AR1983" s="22"/>
      <c r="AS1983" s="22"/>
      <c r="AT1983" s="22"/>
      <c r="AU1983" s="22"/>
      <c r="AV1983" s="22"/>
      <c r="AW1983" s="22"/>
      <c r="AX1983" s="22"/>
      <c r="AY1983" s="22"/>
    </row>
    <row r="1984" spans="30:51" ht="13.2"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  <c r="AN1984" s="22"/>
      <c r="AO1984" s="22"/>
      <c r="AP1984" s="22"/>
      <c r="AQ1984" s="22"/>
      <c r="AR1984" s="22"/>
      <c r="AS1984" s="22"/>
      <c r="AT1984" s="22"/>
      <c r="AU1984" s="22"/>
      <c r="AV1984" s="22"/>
      <c r="AW1984" s="22"/>
      <c r="AX1984" s="22"/>
      <c r="AY1984" s="22"/>
    </row>
    <row r="1985" spans="30:51" ht="13.2"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</row>
    <row r="1986" spans="30:51" ht="13.2">
      <c r="AD1986" s="22"/>
      <c r="AE1986" s="22"/>
      <c r="AF1986" s="22"/>
      <c r="AG1986" s="22"/>
      <c r="AH1986" s="22"/>
      <c r="AI1986" s="22"/>
      <c r="AJ1986" s="22"/>
      <c r="AK1986" s="22"/>
      <c r="AL1986" s="22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</row>
    <row r="1987" spans="30:51" ht="13.2"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</row>
    <row r="1988" spans="30:51" ht="13.2"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22"/>
      <c r="AU1988" s="22"/>
      <c r="AV1988" s="22"/>
      <c r="AW1988" s="22"/>
      <c r="AX1988" s="22"/>
      <c r="AY1988" s="22"/>
    </row>
    <row r="1989" spans="30:51" ht="13.2"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  <c r="AY1989" s="22"/>
    </row>
    <row r="1990" spans="30:51" ht="13.2">
      <c r="AD1990" s="22"/>
      <c r="AE1990" s="22"/>
      <c r="AF1990" s="22"/>
      <c r="AG1990" s="22"/>
      <c r="AH1990" s="22"/>
      <c r="AI1990" s="22"/>
      <c r="AJ1990" s="22"/>
      <c r="AK1990" s="22"/>
      <c r="AL1990" s="22"/>
      <c r="AM1990" s="22"/>
      <c r="AN1990" s="22"/>
      <c r="AO1990" s="22"/>
      <c r="AP1990" s="22"/>
      <c r="AQ1990" s="22"/>
      <c r="AR1990" s="22"/>
      <c r="AS1990" s="22"/>
      <c r="AT1990" s="22"/>
      <c r="AU1990" s="22"/>
      <c r="AV1990" s="22"/>
      <c r="AW1990" s="22"/>
      <c r="AX1990" s="22"/>
      <c r="AY1990" s="22"/>
    </row>
    <row r="1991" spans="30:51" ht="13.2"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  <c r="AN1991" s="22"/>
      <c r="AO1991" s="22"/>
      <c r="AP1991" s="22"/>
      <c r="AQ1991" s="22"/>
      <c r="AR1991" s="22"/>
      <c r="AS1991" s="22"/>
      <c r="AT1991" s="22"/>
      <c r="AU1991" s="22"/>
      <c r="AV1991" s="22"/>
      <c r="AW1991" s="22"/>
      <c r="AX1991" s="22"/>
      <c r="AY1991" s="22"/>
    </row>
    <row r="1992" spans="30:51" ht="13.2">
      <c r="AD1992" s="22"/>
      <c r="AE1992" s="22"/>
      <c r="AF1992" s="22"/>
      <c r="AG1992" s="22"/>
      <c r="AH1992" s="22"/>
      <c r="AI1992" s="22"/>
      <c r="AJ1992" s="22"/>
      <c r="AK1992" s="22"/>
      <c r="AL1992" s="22"/>
      <c r="AM1992" s="22"/>
      <c r="AN1992" s="22"/>
      <c r="AO1992" s="22"/>
      <c r="AP1992" s="22"/>
      <c r="AQ1992" s="22"/>
      <c r="AR1992" s="22"/>
      <c r="AS1992" s="22"/>
      <c r="AT1992" s="22"/>
      <c r="AU1992" s="22"/>
      <c r="AV1992" s="22"/>
      <c r="AW1992" s="22"/>
      <c r="AX1992" s="22"/>
      <c r="AY1992" s="22"/>
    </row>
    <row r="1993" spans="30:51" ht="13.2">
      <c r="AD1993" s="22"/>
      <c r="AE1993" s="22"/>
      <c r="AF1993" s="22"/>
      <c r="AG1993" s="22"/>
      <c r="AH1993" s="22"/>
      <c r="AI1993" s="22"/>
      <c r="AJ1993" s="22"/>
      <c r="AK1993" s="22"/>
      <c r="AL1993" s="22"/>
      <c r="AM1993" s="22"/>
      <c r="AN1993" s="22"/>
      <c r="AO1993" s="22"/>
      <c r="AP1993" s="22"/>
      <c r="AQ1993" s="22"/>
      <c r="AR1993" s="22"/>
      <c r="AS1993" s="22"/>
      <c r="AT1993" s="22"/>
      <c r="AU1993" s="22"/>
      <c r="AV1993" s="22"/>
      <c r="AW1993" s="22"/>
      <c r="AX1993" s="22"/>
      <c r="AY1993" s="22"/>
    </row>
    <row r="1994" spans="30:51" ht="13.2">
      <c r="AD1994" s="22"/>
      <c r="AE1994" s="22"/>
      <c r="AF1994" s="22"/>
      <c r="AG1994" s="22"/>
      <c r="AH1994" s="22"/>
      <c r="AI1994" s="22"/>
      <c r="AJ1994" s="22"/>
      <c r="AK1994" s="22"/>
      <c r="AL1994" s="22"/>
      <c r="AM1994" s="22"/>
      <c r="AN1994" s="22"/>
      <c r="AO1994" s="22"/>
      <c r="AP1994" s="22"/>
      <c r="AQ1994" s="22"/>
      <c r="AR1994" s="22"/>
      <c r="AS1994" s="22"/>
      <c r="AT1994" s="22"/>
      <c r="AU1994" s="22"/>
      <c r="AV1994" s="22"/>
      <c r="AW1994" s="22"/>
      <c r="AX1994" s="22"/>
      <c r="AY1994" s="22"/>
    </row>
    <row r="1995" spans="30:51" ht="13.2">
      <c r="AD1995" s="22"/>
      <c r="AE1995" s="22"/>
      <c r="AF1995" s="22"/>
      <c r="AG1995" s="22"/>
      <c r="AH1995" s="22"/>
      <c r="AI1995" s="22"/>
      <c r="AJ1995" s="22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22"/>
      <c r="AU1995" s="22"/>
      <c r="AV1995" s="22"/>
      <c r="AW1995" s="22"/>
      <c r="AX1995" s="22"/>
      <c r="AY1995" s="22"/>
    </row>
    <row r="1996" spans="30:51" ht="13.2">
      <c r="AD1996" s="22"/>
      <c r="AE1996" s="22"/>
      <c r="AF1996" s="22"/>
      <c r="AG1996" s="22"/>
      <c r="AH1996" s="22"/>
      <c r="AI1996" s="22"/>
      <c r="AJ1996" s="22"/>
      <c r="AK1996" s="22"/>
      <c r="AL1996" s="22"/>
      <c r="AM1996" s="22"/>
      <c r="AN1996" s="22"/>
      <c r="AO1996" s="22"/>
      <c r="AP1996" s="22"/>
      <c r="AQ1996" s="22"/>
      <c r="AR1996" s="22"/>
      <c r="AS1996" s="22"/>
      <c r="AT1996" s="22"/>
      <c r="AU1996" s="22"/>
      <c r="AV1996" s="22"/>
      <c r="AW1996" s="22"/>
      <c r="AX1996" s="22"/>
      <c r="AY1996" s="22"/>
    </row>
    <row r="1997" spans="30:51" ht="13.2"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22"/>
      <c r="AU1997" s="22"/>
      <c r="AV1997" s="22"/>
      <c r="AW1997" s="22"/>
      <c r="AX1997" s="22"/>
      <c r="AY1997" s="22"/>
    </row>
    <row r="1998" spans="30:51" ht="13.2">
      <c r="AD1998" s="22"/>
      <c r="AE1998" s="22"/>
      <c r="AF1998" s="22"/>
      <c r="AG1998" s="22"/>
      <c r="AH1998" s="22"/>
      <c r="AI1998" s="22"/>
      <c r="AJ1998" s="22"/>
      <c r="AK1998" s="22"/>
      <c r="AL1998" s="22"/>
      <c r="AM1998" s="22"/>
      <c r="AN1998" s="22"/>
      <c r="AO1998" s="22"/>
      <c r="AP1998" s="22"/>
      <c r="AQ1998" s="22"/>
      <c r="AR1998" s="22"/>
      <c r="AS1998" s="22"/>
      <c r="AT1998" s="22"/>
      <c r="AU1998" s="22"/>
      <c r="AV1998" s="22"/>
      <c r="AW1998" s="22"/>
      <c r="AX1998" s="22"/>
      <c r="AY1998" s="22"/>
    </row>
    <row r="1999" spans="30:51" ht="13.2">
      <c r="AD1999" s="22"/>
      <c r="AE1999" s="22"/>
      <c r="AF1999" s="22"/>
      <c r="AG1999" s="22"/>
      <c r="AH1999" s="22"/>
      <c r="AI1999" s="22"/>
      <c r="AJ1999" s="22"/>
      <c r="AK1999" s="22"/>
      <c r="AL1999" s="22"/>
      <c r="AM1999" s="22"/>
      <c r="AN1999" s="22"/>
      <c r="AO1999" s="22"/>
      <c r="AP1999" s="22"/>
      <c r="AQ1999" s="22"/>
      <c r="AR1999" s="22"/>
      <c r="AS1999" s="22"/>
      <c r="AT1999" s="22"/>
      <c r="AU1999" s="22"/>
      <c r="AV1999" s="22"/>
      <c r="AW1999" s="22"/>
      <c r="AX1999" s="22"/>
      <c r="AY1999" s="22"/>
    </row>
    <row r="2000" spans="30:51" ht="13.2">
      <c r="AD2000" s="22"/>
      <c r="AE2000" s="22"/>
      <c r="AF2000" s="22"/>
      <c r="AG2000" s="22"/>
      <c r="AH2000" s="22"/>
      <c r="AI2000" s="22"/>
      <c r="AJ2000" s="22"/>
      <c r="AK2000" s="22"/>
      <c r="AL2000" s="22"/>
      <c r="AM2000" s="22"/>
      <c r="AN2000" s="22"/>
      <c r="AO2000" s="22"/>
      <c r="AP2000" s="22"/>
      <c r="AQ2000" s="22"/>
      <c r="AR2000" s="22"/>
      <c r="AS2000" s="22"/>
      <c r="AT2000" s="22"/>
      <c r="AU2000" s="22"/>
      <c r="AV2000" s="22"/>
      <c r="AW2000" s="22"/>
      <c r="AX2000" s="22"/>
      <c r="AY2000" s="22"/>
    </row>
    <row r="2001" spans="30:51" ht="13.2">
      <c r="AD2001" s="22"/>
      <c r="AE2001" s="22"/>
      <c r="AF2001" s="22"/>
      <c r="AG2001" s="22"/>
      <c r="AH2001" s="22"/>
      <c r="AI2001" s="22"/>
      <c r="AJ2001" s="22"/>
      <c r="AK2001" s="22"/>
      <c r="AL2001" s="22"/>
      <c r="AM2001" s="22"/>
      <c r="AN2001" s="22"/>
      <c r="AO2001" s="22"/>
      <c r="AP2001" s="22"/>
      <c r="AQ2001" s="22"/>
      <c r="AR2001" s="22"/>
      <c r="AS2001" s="22"/>
      <c r="AT2001" s="22"/>
      <c r="AU2001" s="22"/>
      <c r="AV2001" s="22"/>
      <c r="AW2001" s="22"/>
      <c r="AX2001" s="22"/>
      <c r="AY2001" s="22"/>
    </row>
    <row r="2002" spans="30:51" ht="13.2">
      <c r="AD2002" s="22"/>
      <c r="AE2002" s="22"/>
      <c r="AF2002" s="22"/>
      <c r="AG2002" s="22"/>
      <c r="AH2002" s="22"/>
      <c r="AI2002" s="22"/>
      <c r="AJ2002" s="22"/>
      <c r="AK2002" s="22"/>
      <c r="AL2002" s="22"/>
      <c r="AM2002" s="22"/>
      <c r="AN2002" s="22"/>
      <c r="AO2002" s="22"/>
      <c r="AP2002" s="22"/>
      <c r="AQ2002" s="22"/>
      <c r="AR2002" s="22"/>
      <c r="AS2002" s="22"/>
      <c r="AT2002" s="22"/>
      <c r="AU2002" s="22"/>
      <c r="AV2002" s="22"/>
      <c r="AW2002" s="22"/>
      <c r="AX2002" s="22"/>
      <c r="AY2002" s="22"/>
    </row>
    <row r="2003" spans="30:51" ht="13.2">
      <c r="AD2003" s="22"/>
      <c r="AE2003" s="22"/>
      <c r="AF2003" s="22"/>
      <c r="AG2003" s="22"/>
      <c r="AH2003" s="22"/>
      <c r="AI2003" s="22"/>
      <c r="AJ2003" s="22"/>
      <c r="AK2003" s="22"/>
      <c r="AL2003" s="22"/>
      <c r="AM2003" s="22"/>
      <c r="AN2003" s="22"/>
      <c r="AO2003" s="22"/>
      <c r="AP2003" s="22"/>
      <c r="AQ2003" s="22"/>
      <c r="AR2003" s="22"/>
      <c r="AS2003" s="22"/>
      <c r="AT2003" s="22"/>
      <c r="AU2003" s="22"/>
      <c r="AV2003" s="22"/>
      <c r="AW2003" s="22"/>
      <c r="AX2003" s="22"/>
      <c r="AY2003" s="22"/>
    </row>
    <row r="2004" spans="30:51" ht="13.2">
      <c r="AD2004" s="22"/>
      <c r="AE2004" s="22"/>
      <c r="AF2004" s="22"/>
      <c r="AG2004" s="22"/>
      <c r="AH2004" s="22"/>
      <c r="AI2004" s="22"/>
      <c r="AJ2004" s="22"/>
      <c r="AK2004" s="22"/>
      <c r="AL2004" s="22"/>
      <c r="AM2004" s="22"/>
      <c r="AN2004" s="22"/>
      <c r="AO2004" s="22"/>
      <c r="AP2004" s="22"/>
      <c r="AQ2004" s="22"/>
      <c r="AR2004" s="22"/>
      <c r="AS2004" s="22"/>
      <c r="AT2004" s="22"/>
      <c r="AU2004" s="22"/>
      <c r="AV2004" s="22"/>
      <c r="AW2004" s="22"/>
      <c r="AX2004" s="22"/>
      <c r="AY2004" s="22"/>
    </row>
    <row r="2005" spans="30:51" ht="13.2">
      <c r="AD2005" s="22"/>
      <c r="AE2005" s="22"/>
      <c r="AF2005" s="22"/>
      <c r="AG2005" s="22"/>
      <c r="AH2005" s="22"/>
      <c r="AI2005" s="22"/>
      <c r="AJ2005" s="22"/>
      <c r="AK2005" s="22"/>
      <c r="AL2005" s="22"/>
      <c r="AM2005" s="22"/>
      <c r="AN2005" s="22"/>
      <c r="AO2005" s="22"/>
      <c r="AP2005" s="22"/>
      <c r="AQ2005" s="22"/>
      <c r="AR2005" s="22"/>
      <c r="AS2005" s="22"/>
      <c r="AT2005" s="22"/>
      <c r="AU2005" s="22"/>
      <c r="AV2005" s="22"/>
      <c r="AW2005" s="22"/>
      <c r="AX2005" s="22"/>
      <c r="AY2005" s="22"/>
    </row>
    <row r="2006" spans="30:51" ht="13.2">
      <c r="AD2006" s="22"/>
      <c r="AE2006" s="22"/>
      <c r="AF2006" s="22"/>
      <c r="AG2006" s="22"/>
      <c r="AH2006" s="22"/>
      <c r="AI2006" s="22"/>
      <c r="AJ2006" s="22"/>
      <c r="AK2006" s="22"/>
      <c r="AL2006" s="22"/>
      <c r="AM2006" s="22"/>
      <c r="AN2006" s="22"/>
      <c r="AO2006" s="22"/>
      <c r="AP2006" s="22"/>
      <c r="AQ2006" s="22"/>
      <c r="AR2006" s="22"/>
      <c r="AS2006" s="22"/>
      <c r="AT2006" s="22"/>
      <c r="AU2006" s="22"/>
      <c r="AV2006" s="22"/>
      <c r="AW2006" s="22"/>
      <c r="AX2006" s="22"/>
      <c r="AY2006" s="22"/>
    </row>
    <row r="2007" spans="30:51" ht="13.2">
      <c r="AD2007" s="22"/>
      <c r="AE2007" s="22"/>
      <c r="AF2007" s="22"/>
      <c r="AG2007" s="22"/>
      <c r="AH2007" s="22"/>
      <c r="AI2007" s="22"/>
      <c r="AJ2007" s="22"/>
      <c r="AK2007" s="22"/>
      <c r="AL2007" s="22"/>
      <c r="AM2007" s="22"/>
      <c r="AN2007" s="22"/>
      <c r="AO2007" s="22"/>
      <c r="AP2007" s="22"/>
      <c r="AQ2007" s="22"/>
      <c r="AR2007" s="22"/>
      <c r="AS2007" s="22"/>
      <c r="AT2007" s="22"/>
      <c r="AU2007" s="22"/>
      <c r="AV2007" s="22"/>
      <c r="AW2007" s="22"/>
      <c r="AX2007" s="22"/>
      <c r="AY2007" s="22"/>
    </row>
    <row r="2008" spans="30:51" ht="13.2">
      <c r="AD2008" s="22"/>
      <c r="AE2008" s="22"/>
      <c r="AF2008" s="22"/>
      <c r="AG2008" s="22"/>
      <c r="AH2008" s="22"/>
      <c r="AI2008" s="22"/>
      <c r="AJ2008" s="22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22"/>
      <c r="AU2008" s="22"/>
      <c r="AV2008" s="22"/>
      <c r="AW2008" s="22"/>
      <c r="AX2008" s="22"/>
      <c r="AY2008" s="22"/>
    </row>
    <row r="2009" spans="30:51" ht="13.2">
      <c r="AD2009" s="22"/>
      <c r="AE2009" s="22"/>
      <c r="AF2009" s="22"/>
      <c r="AG2009" s="22"/>
      <c r="AH2009" s="22"/>
      <c r="AI2009" s="22"/>
      <c r="AJ2009" s="22"/>
      <c r="AK2009" s="22"/>
      <c r="AL2009" s="22"/>
      <c r="AM2009" s="22"/>
      <c r="AN2009" s="22"/>
      <c r="AO2009" s="22"/>
      <c r="AP2009" s="22"/>
      <c r="AQ2009" s="22"/>
      <c r="AR2009" s="22"/>
      <c r="AS2009" s="22"/>
      <c r="AT2009" s="22"/>
      <c r="AU2009" s="22"/>
      <c r="AV2009" s="22"/>
      <c r="AW2009" s="22"/>
      <c r="AX2009" s="22"/>
      <c r="AY2009" s="22"/>
    </row>
    <row r="2010" spans="30:51" ht="13.2">
      <c r="AD2010" s="22"/>
      <c r="AE2010" s="22"/>
      <c r="AF2010" s="22"/>
      <c r="AG2010" s="22"/>
      <c r="AH2010" s="22"/>
      <c r="AI2010" s="22"/>
      <c r="AJ2010" s="22"/>
      <c r="AK2010" s="22"/>
      <c r="AL2010" s="22"/>
      <c r="AM2010" s="22"/>
      <c r="AN2010" s="22"/>
      <c r="AO2010" s="22"/>
      <c r="AP2010" s="22"/>
      <c r="AQ2010" s="22"/>
      <c r="AR2010" s="22"/>
      <c r="AS2010" s="22"/>
      <c r="AT2010" s="22"/>
      <c r="AU2010" s="22"/>
      <c r="AV2010" s="22"/>
      <c r="AW2010" s="22"/>
      <c r="AX2010" s="22"/>
      <c r="AY2010" s="22"/>
    </row>
    <row r="2011" spans="30:51" ht="13.2">
      <c r="AD2011" s="22"/>
      <c r="AE2011" s="22"/>
      <c r="AF2011" s="22"/>
      <c r="AG2011" s="22"/>
      <c r="AH2011" s="22"/>
      <c r="AI2011" s="22"/>
      <c r="AJ2011" s="22"/>
      <c r="AK2011" s="22"/>
      <c r="AL2011" s="22"/>
      <c r="AM2011" s="22"/>
      <c r="AN2011" s="22"/>
      <c r="AO2011" s="22"/>
      <c r="AP2011" s="22"/>
      <c r="AQ2011" s="22"/>
      <c r="AR2011" s="22"/>
      <c r="AS2011" s="22"/>
      <c r="AT2011" s="22"/>
      <c r="AU2011" s="22"/>
      <c r="AV2011" s="22"/>
      <c r="AW2011" s="22"/>
      <c r="AX2011" s="22"/>
      <c r="AY2011" s="22"/>
    </row>
    <row r="2012" spans="30:51" ht="13.2">
      <c r="AD2012" s="22"/>
      <c r="AE2012" s="22"/>
      <c r="AF2012" s="22"/>
      <c r="AG2012" s="22"/>
      <c r="AH2012" s="22"/>
      <c r="AI2012" s="22"/>
      <c r="AJ2012" s="22"/>
      <c r="AK2012" s="22"/>
      <c r="AL2012" s="22"/>
      <c r="AM2012" s="22"/>
      <c r="AN2012" s="22"/>
      <c r="AO2012" s="22"/>
      <c r="AP2012" s="22"/>
      <c r="AQ2012" s="22"/>
      <c r="AR2012" s="22"/>
      <c r="AS2012" s="22"/>
      <c r="AT2012" s="22"/>
      <c r="AU2012" s="22"/>
      <c r="AV2012" s="22"/>
      <c r="AW2012" s="22"/>
      <c r="AX2012" s="22"/>
      <c r="AY2012" s="22"/>
    </row>
    <row r="2013" spans="30:51" ht="13.2">
      <c r="AD2013" s="22"/>
      <c r="AE2013" s="22"/>
      <c r="AF2013" s="22"/>
      <c r="AG2013" s="22"/>
      <c r="AH2013" s="22"/>
      <c r="AI2013" s="22"/>
      <c r="AJ2013" s="22"/>
      <c r="AK2013" s="22"/>
      <c r="AL2013" s="22"/>
      <c r="AM2013" s="22"/>
      <c r="AN2013" s="22"/>
      <c r="AO2013" s="22"/>
      <c r="AP2013" s="22"/>
      <c r="AQ2013" s="22"/>
      <c r="AR2013" s="22"/>
      <c r="AS2013" s="22"/>
      <c r="AT2013" s="22"/>
      <c r="AU2013" s="22"/>
      <c r="AV2013" s="22"/>
      <c r="AW2013" s="22"/>
      <c r="AX2013" s="22"/>
      <c r="AY2013" s="22"/>
    </row>
    <row r="2014" spans="30:51" ht="13.2">
      <c r="AD2014" s="22"/>
      <c r="AE2014" s="22"/>
      <c r="AF2014" s="22"/>
      <c r="AG2014" s="22"/>
      <c r="AH2014" s="22"/>
      <c r="AI2014" s="22"/>
      <c r="AJ2014" s="22"/>
      <c r="AK2014" s="22"/>
      <c r="AL2014" s="22"/>
      <c r="AM2014" s="22"/>
      <c r="AN2014" s="22"/>
      <c r="AO2014" s="22"/>
      <c r="AP2014" s="22"/>
      <c r="AQ2014" s="22"/>
      <c r="AR2014" s="22"/>
      <c r="AS2014" s="22"/>
      <c r="AT2014" s="22"/>
      <c r="AU2014" s="22"/>
      <c r="AV2014" s="22"/>
      <c r="AW2014" s="22"/>
      <c r="AX2014" s="22"/>
      <c r="AY2014" s="22"/>
    </row>
    <row r="2015" spans="30:51" ht="13.2"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</row>
    <row r="2016" spans="30:51" ht="13.2">
      <c r="AD2016" s="22"/>
      <c r="AE2016" s="22"/>
      <c r="AF2016" s="22"/>
      <c r="AG2016" s="22"/>
      <c r="AH2016" s="22"/>
      <c r="AI2016" s="22"/>
      <c r="AJ2016" s="22"/>
      <c r="AK2016" s="22"/>
      <c r="AL2016" s="22"/>
      <c r="AM2016" s="22"/>
      <c r="AN2016" s="22"/>
      <c r="AO2016" s="22"/>
      <c r="AP2016" s="22"/>
      <c r="AQ2016" s="22"/>
      <c r="AR2016" s="22"/>
      <c r="AS2016" s="22"/>
      <c r="AT2016" s="22"/>
      <c r="AU2016" s="22"/>
      <c r="AV2016" s="22"/>
      <c r="AW2016" s="22"/>
      <c r="AX2016" s="22"/>
      <c r="AY2016" s="22"/>
    </row>
    <row r="2017" spans="30:51" ht="13.2"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</row>
    <row r="2018" spans="30:51" ht="13.2"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2"/>
      <c r="AN2018" s="22"/>
      <c r="AO2018" s="22"/>
      <c r="AP2018" s="22"/>
      <c r="AQ2018" s="22"/>
      <c r="AR2018" s="22"/>
      <c r="AS2018" s="22"/>
      <c r="AT2018" s="22"/>
      <c r="AU2018" s="22"/>
      <c r="AV2018" s="22"/>
      <c r="AW2018" s="22"/>
      <c r="AX2018" s="22"/>
      <c r="AY2018" s="22"/>
    </row>
    <row r="2019" spans="30:51" ht="13.2">
      <c r="AD2019" s="22"/>
      <c r="AE2019" s="22"/>
      <c r="AF2019" s="22"/>
      <c r="AG2019" s="22"/>
      <c r="AH2019" s="22"/>
      <c r="AI2019" s="22"/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</row>
    <row r="2020" spans="30:51" ht="13.2">
      <c r="AD2020" s="22"/>
      <c r="AE2020" s="22"/>
      <c r="AF2020" s="22"/>
      <c r="AG2020" s="22"/>
      <c r="AH2020" s="22"/>
      <c r="AI2020" s="22"/>
      <c r="AJ2020" s="22"/>
      <c r="AK2020" s="22"/>
      <c r="AL2020" s="22"/>
      <c r="AM2020" s="22"/>
      <c r="AN2020" s="22"/>
      <c r="AO2020" s="22"/>
      <c r="AP2020" s="22"/>
      <c r="AQ2020" s="22"/>
      <c r="AR2020" s="22"/>
      <c r="AS2020" s="22"/>
      <c r="AT2020" s="22"/>
      <c r="AU2020" s="22"/>
      <c r="AV2020" s="22"/>
      <c r="AW2020" s="22"/>
      <c r="AX2020" s="22"/>
      <c r="AY2020" s="22"/>
    </row>
    <row r="2021" spans="30:51" ht="13.2">
      <c r="AD2021" s="22"/>
      <c r="AE2021" s="22"/>
      <c r="AF2021" s="22"/>
      <c r="AG2021" s="22"/>
      <c r="AH2021" s="22"/>
      <c r="AI2021" s="22"/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</row>
    <row r="2022" spans="30:51" ht="13.2">
      <c r="AD2022" s="22"/>
      <c r="AE2022" s="22"/>
      <c r="AF2022" s="22"/>
      <c r="AG2022" s="22"/>
      <c r="AH2022" s="22"/>
      <c r="AI2022" s="22"/>
      <c r="AJ2022" s="22"/>
      <c r="AK2022" s="22"/>
      <c r="AL2022" s="22"/>
      <c r="AM2022" s="22"/>
      <c r="AN2022" s="22"/>
      <c r="AO2022" s="22"/>
      <c r="AP2022" s="22"/>
      <c r="AQ2022" s="22"/>
      <c r="AR2022" s="22"/>
      <c r="AS2022" s="22"/>
      <c r="AT2022" s="22"/>
      <c r="AU2022" s="22"/>
      <c r="AV2022" s="22"/>
      <c r="AW2022" s="22"/>
      <c r="AX2022" s="22"/>
      <c r="AY2022" s="22"/>
    </row>
    <row r="2023" spans="30:51" ht="13.2">
      <c r="AD2023" s="22"/>
      <c r="AE2023" s="22"/>
      <c r="AF2023" s="22"/>
      <c r="AG2023" s="22"/>
      <c r="AH2023" s="22"/>
      <c r="AI2023" s="22"/>
      <c r="AJ2023" s="22"/>
      <c r="AK2023" s="22"/>
      <c r="AL2023" s="22"/>
      <c r="AM2023" s="22"/>
      <c r="AN2023" s="22"/>
      <c r="AO2023" s="22"/>
      <c r="AP2023" s="22"/>
      <c r="AQ2023" s="22"/>
      <c r="AR2023" s="22"/>
      <c r="AS2023" s="22"/>
      <c r="AT2023" s="22"/>
      <c r="AU2023" s="22"/>
      <c r="AV2023" s="22"/>
      <c r="AW2023" s="22"/>
      <c r="AX2023" s="22"/>
      <c r="AY2023" s="22"/>
    </row>
    <row r="2024" spans="30:51" ht="13.2">
      <c r="AD2024" s="22"/>
      <c r="AE2024" s="22"/>
      <c r="AF2024" s="22"/>
      <c r="AG2024" s="22"/>
      <c r="AH2024" s="22"/>
      <c r="AI2024" s="22"/>
      <c r="AJ2024" s="22"/>
      <c r="AK2024" s="22"/>
      <c r="AL2024" s="22"/>
      <c r="AM2024" s="22"/>
      <c r="AN2024" s="22"/>
      <c r="AO2024" s="22"/>
      <c r="AP2024" s="22"/>
      <c r="AQ2024" s="22"/>
      <c r="AR2024" s="22"/>
      <c r="AS2024" s="22"/>
      <c r="AT2024" s="22"/>
      <c r="AU2024" s="22"/>
      <c r="AV2024" s="22"/>
      <c r="AW2024" s="22"/>
      <c r="AX2024" s="22"/>
      <c r="AY2024" s="22"/>
    </row>
    <row r="2025" spans="30:51" ht="13.2">
      <c r="AD2025" s="22"/>
      <c r="AE2025" s="22"/>
      <c r="AF2025" s="22"/>
      <c r="AG2025" s="22"/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</row>
    <row r="2026" spans="30:51" ht="13.2"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/>
      <c r="AQ2026" s="22"/>
      <c r="AR2026" s="22"/>
      <c r="AS2026" s="22"/>
      <c r="AT2026" s="22"/>
      <c r="AU2026" s="22"/>
      <c r="AV2026" s="22"/>
      <c r="AW2026" s="22"/>
      <c r="AX2026" s="22"/>
      <c r="AY2026" s="22"/>
    </row>
    <row r="2027" spans="30:51" ht="13.2"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/>
      <c r="AQ2027" s="22"/>
      <c r="AR2027" s="22"/>
      <c r="AS2027" s="22"/>
      <c r="AT2027" s="22"/>
      <c r="AU2027" s="22"/>
      <c r="AV2027" s="22"/>
      <c r="AW2027" s="22"/>
      <c r="AX2027" s="22"/>
      <c r="AY2027" s="22"/>
    </row>
    <row r="2028" spans="30:51" ht="13.2"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/>
      <c r="AQ2028" s="22"/>
      <c r="AR2028" s="22"/>
      <c r="AS2028" s="22"/>
      <c r="AT2028" s="22"/>
      <c r="AU2028" s="22"/>
      <c r="AV2028" s="22"/>
      <c r="AW2028" s="22"/>
      <c r="AX2028" s="22"/>
      <c r="AY2028" s="22"/>
    </row>
    <row r="2029" spans="30:51" ht="13.2">
      <c r="AD2029" s="22"/>
      <c r="AE2029" s="22"/>
      <c r="AF2029" s="22"/>
      <c r="AG2029" s="22"/>
      <c r="AH2029" s="22"/>
      <c r="AI2029" s="22"/>
      <c r="AJ2029" s="22"/>
      <c r="AK2029" s="22"/>
      <c r="AL2029" s="22"/>
      <c r="AM2029" s="22"/>
      <c r="AN2029" s="22"/>
      <c r="AO2029" s="22"/>
      <c r="AP2029" s="22"/>
      <c r="AQ2029" s="22"/>
      <c r="AR2029" s="22"/>
      <c r="AS2029" s="22"/>
      <c r="AT2029" s="22"/>
      <c r="AU2029" s="22"/>
      <c r="AV2029" s="22"/>
      <c r="AW2029" s="22"/>
      <c r="AX2029" s="22"/>
      <c r="AY2029" s="22"/>
    </row>
    <row r="2030" spans="30:51" ht="13.2"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2"/>
      <c r="AR2030" s="22"/>
      <c r="AS2030" s="22"/>
      <c r="AT2030" s="22"/>
      <c r="AU2030" s="22"/>
      <c r="AV2030" s="22"/>
      <c r="AW2030" s="22"/>
      <c r="AX2030" s="22"/>
      <c r="AY2030" s="22"/>
    </row>
    <row r="2031" spans="30:51" ht="13.2">
      <c r="AD2031" s="22"/>
      <c r="AE2031" s="22"/>
      <c r="AF2031" s="22"/>
      <c r="AG2031" s="22"/>
      <c r="AH2031" s="22"/>
      <c r="AI2031" s="22"/>
      <c r="AJ2031" s="22"/>
      <c r="AK2031" s="22"/>
      <c r="AL2031" s="22"/>
      <c r="AM2031" s="22"/>
      <c r="AN2031" s="22"/>
      <c r="AO2031" s="22"/>
      <c r="AP2031" s="22"/>
      <c r="AQ2031" s="22"/>
      <c r="AR2031" s="22"/>
      <c r="AS2031" s="22"/>
      <c r="AT2031" s="22"/>
      <c r="AU2031" s="22"/>
      <c r="AV2031" s="22"/>
      <c r="AW2031" s="22"/>
      <c r="AX2031" s="22"/>
      <c r="AY2031" s="22"/>
    </row>
    <row r="2032" spans="30:51" ht="13.2">
      <c r="AD2032" s="22"/>
      <c r="AE2032" s="22"/>
      <c r="AF2032" s="22"/>
      <c r="AG2032" s="22"/>
      <c r="AH2032" s="22"/>
      <c r="AI2032" s="22"/>
      <c r="AJ2032" s="22"/>
      <c r="AK2032" s="22"/>
      <c r="AL2032" s="22"/>
      <c r="AM2032" s="22"/>
      <c r="AN2032" s="22"/>
      <c r="AO2032" s="22"/>
      <c r="AP2032" s="22"/>
      <c r="AQ2032" s="22"/>
      <c r="AR2032" s="22"/>
      <c r="AS2032" s="22"/>
      <c r="AT2032" s="22"/>
      <c r="AU2032" s="22"/>
      <c r="AV2032" s="22"/>
      <c r="AW2032" s="22"/>
      <c r="AX2032" s="22"/>
      <c r="AY2032" s="22"/>
    </row>
    <row r="2033" spans="30:51" ht="13.2">
      <c r="AD2033" s="22"/>
      <c r="AE2033" s="22"/>
      <c r="AF2033" s="22"/>
      <c r="AG2033" s="22"/>
      <c r="AH2033" s="22"/>
      <c r="AI2033" s="22"/>
      <c r="AJ2033" s="22"/>
      <c r="AK2033" s="22"/>
      <c r="AL2033" s="22"/>
      <c r="AM2033" s="22"/>
      <c r="AN2033" s="22"/>
      <c r="AO2033" s="22"/>
      <c r="AP2033" s="22"/>
      <c r="AQ2033" s="22"/>
      <c r="AR2033" s="22"/>
      <c r="AS2033" s="22"/>
      <c r="AT2033" s="22"/>
      <c r="AU2033" s="22"/>
      <c r="AV2033" s="22"/>
      <c r="AW2033" s="22"/>
      <c r="AX2033" s="22"/>
      <c r="AY2033" s="22"/>
    </row>
    <row r="2034" spans="30:51" ht="13.2">
      <c r="AD2034" s="22"/>
      <c r="AE2034" s="22"/>
      <c r="AF2034" s="22"/>
      <c r="AG2034" s="22"/>
      <c r="AH2034" s="22"/>
      <c r="AI2034" s="22"/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</row>
    <row r="2035" spans="30:51" ht="13.2">
      <c r="AD2035" s="22"/>
      <c r="AE2035" s="22"/>
      <c r="AF2035" s="22"/>
      <c r="AG2035" s="22"/>
      <c r="AH2035" s="22"/>
      <c r="AI2035" s="22"/>
      <c r="AJ2035" s="22"/>
      <c r="AK2035" s="22"/>
      <c r="AL2035" s="22"/>
      <c r="AM2035" s="22"/>
      <c r="AN2035" s="22"/>
      <c r="AO2035" s="22"/>
      <c r="AP2035" s="22"/>
      <c r="AQ2035" s="22"/>
      <c r="AR2035" s="22"/>
      <c r="AS2035" s="22"/>
      <c r="AT2035" s="22"/>
      <c r="AU2035" s="22"/>
      <c r="AV2035" s="22"/>
      <c r="AW2035" s="22"/>
      <c r="AX2035" s="22"/>
      <c r="AY2035" s="22"/>
    </row>
    <row r="2036" spans="30:51" ht="13.2">
      <c r="AD2036" s="22"/>
      <c r="AE2036" s="22"/>
      <c r="AF2036" s="22"/>
      <c r="AG2036" s="22"/>
      <c r="AH2036" s="22"/>
      <c r="AI2036" s="22"/>
      <c r="AJ2036" s="22"/>
      <c r="AK2036" s="22"/>
      <c r="AL2036" s="22"/>
      <c r="AM2036" s="22"/>
      <c r="AN2036" s="22"/>
      <c r="AO2036" s="22"/>
      <c r="AP2036" s="22"/>
      <c r="AQ2036" s="22"/>
      <c r="AR2036" s="22"/>
      <c r="AS2036" s="22"/>
      <c r="AT2036" s="22"/>
      <c r="AU2036" s="22"/>
      <c r="AV2036" s="22"/>
      <c r="AW2036" s="22"/>
      <c r="AX2036" s="22"/>
      <c r="AY2036" s="22"/>
    </row>
    <row r="2037" spans="30:51" ht="13.2">
      <c r="AD2037" s="22"/>
      <c r="AE2037" s="22"/>
      <c r="AF2037" s="22"/>
      <c r="AG2037" s="22"/>
      <c r="AH2037" s="22"/>
      <c r="AI2037" s="22"/>
      <c r="AJ2037" s="22"/>
      <c r="AK2037" s="22"/>
      <c r="AL2037" s="22"/>
      <c r="AM2037" s="22"/>
      <c r="AN2037" s="22"/>
      <c r="AO2037" s="22"/>
      <c r="AP2037" s="22"/>
      <c r="AQ2037" s="22"/>
      <c r="AR2037" s="22"/>
      <c r="AS2037" s="22"/>
      <c r="AT2037" s="22"/>
      <c r="AU2037" s="22"/>
      <c r="AV2037" s="22"/>
      <c r="AW2037" s="22"/>
      <c r="AX2037" s="22"/>
      <c r="AY2037" s="22"/>
    </row>
    <row r="2038" spans="30:51" ht="13.2">
      <c r="AD2038" s="22"/>
      <c r="AE2038" s="22"/>
      <c r="AF2038" s="22"/>
      <c r="AG2038" s="22"/>
      <c r="AH2038" s="22"/>
      <c r="AI2038" s="22"/>
      <c r="AJ2038" s="22"/>
      <c r="AK2038" s="22"/>
      <c r="AL2038" s="22"/>
      <c r="AM2038" s="22"/>
      <c r="AN2038" s="22"/>
      <c r="AO2038" s="22"/>
      <c r="AP2038" s="22"/>
      <c r="AQ2038" s="22"/>
      <c r="AR2038" s="22"/>
      <c r="AS2038" s="22"/>
      <c r="AT2038" s="22"/>
      <c r="AU2038" s="22"/>
      <c r="AV2038" s="22"/>
      <c r="AW2038" s="22"/>
      <c r="AX2038" s="22"/>
      <c r="AY2038" s="22"/>
    </row>
    <row r="2039" spans="30:51" ht="13.2">
      <c r="AD2039" s="22"/>
      <c r="AE2039" s="22"/>
      <c r="AF2039" s="22"/>
      <c r="AG2039" s="22"/>
      <c r="AH2039" s="22"/>
      <c r="AI2039" s="22"/>
      <c r="AJ2039" s="22"/>
      <c r="AK2039" s="22"/>
      <c r="AL2039" s="22"/>
      <c r="AM2039" s="22"/>
      <c r="AN2039" s="22"/>
      <c r="AO2039" s="22"/>
      <c r="AP2039" s="22"/>
      <c r="AQ2039" s="22"/>
      <c r="AR2039" s="22"/>
      <c r="AS2039" s="22"/>
      <c r="AT2039" s="22"/>
      <c r="AU2039" s="22"/>
      <c r="AV2039" s="22"/>
      <c r="AW2039" s="22"/>
      <c r="AX2039" s="22"/>
      <c r="AY2039" s="22"/>
    </row>
    <row r="2040" spans="30:51" ht="13.2"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/>
      <c r="AQ2040" s="22"/>
      <c r="AR2040" s="22"/>
      <c r="AS2040" s="22"/>
      <c r="AT2040" s="22"/>
      <c r="AU2040" s="22"/>
      <c r="AV2040" s="22"/>
      <c r="AW2040" s="22"/>
      <c r="AX2040" s="22"/>
      <c r="AY2040" s="22"/>
    </row>
    <row r="2041" spans="30:51" ht="13.2"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/>
      <c r="AQ2041" s="22"/>
      <c r="AR2041" s="22"/>
      <c r="AS2041" s="22"/>
      <c r="AT2041" s="22"/>
      <c r="AU2041" s="22"/>
      <c r="AV2041" s="22"/>
      <c r="AW2041" s="22"/>
      <c r="AX2041" s="22"/>
      <c r="AY2041" s="22"/>
    </row>
    <row r="2042" spans="30:51" ht="13.2"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/>
      <c r="AQ2042" s="22"/>
      <c r="AR2042" s="22"/>
      <c r="AS2042" s="22"/>
      <c r="AT2042" s="22"/>
      <c r="AU2042" s="22"/>
      <c r="AV2042" s="22"/>
      <c r="AW2042" s="22"/>
      <c r="AX2042" s="22"/>
      <c r="AY2042" s="22"/>
    </row>
    <row r="2043" spans="30:51" ht="13.2"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/>
      <c r="AQ2043" s="22"/>
      <c r="AR2043" s="22"/>
      <c r="AS2043" s="22"/>
      <c r="AT2043" s="22"/>
      <c r="AU2043" s="22"/>
      <c r="AV2043" s="22"/>
      <c r="AW2043" s="22"/>
      <c r="AX2043" s="22"/>
      <c r="AY2043" s="22"/>
    </row>
    <row r="2044" spans="30:51" ht="13.2">
      <c r="AD2044" s="22"/>
      <c r="AE2044" s="22"/>
      <c r="AF2044" s="22"/>
      <c r="AG2044" s="22"/>
      <c r="AH2044" s="22"/>
      <c r="AI2044" s="22"/>
      <c r="AJ2044" s="22"/>
      <c r="AK2044" s="22"/>
      <c r="AL2044" s="22"/>
      <c r="AM2044" s="22"/>
      <c r="AN2044" s="22"/>
      <c r="AO2044" s="22"/>
      <c r="AP2044" s="22"/>
      <c r="AQ2044" s="22"/>
      <c r="AR2044" s="22"/>
      <c r="AS2044" s="22"/>
      <c r="AT2044" s="22"/>
      <c r="AU2044" s="22"/>
      <c r="AV2044" s="22"/>
      <c r="AW2044" s="22"/>
      <c r="AX2044" s="22"/>
      <c r="AY2044" s="22"/>
    </row>
    <row r="2045" spans="30:51" ht="13.2"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</row>
    <row r="2046" spans="30:51" ht="13.2">
      <c r="AD2046" s="22"/>
      <c r="AE2046" s="22"/>
      <c r="AF2046" s="22"/>
      <c r="AG2046" s="22"/>
      <c r="AH2046" s="22"/>
      <c r="AI2046" s="22"/>
      <c r="AJ2046" s="22"/>
      <c r="AK2046" s="22"/>
      <c r="AL2046" s="22"/>
      <c r="AM2046" s="22"/>
      <c r="AN2046" s="22"/>
      <c r="AO2046" s="22"/>
      <c r="AP2046" s="22"/>
      <c r="AQ2046" s="22"/>
      <c r="AR2046" s="22"/>
      <c r="AS2046" s="22"/>
      <c r="AT2046" s="22"/>
      <c r="AU2046" s="22"/>
      <c r="AV2046" s="22"/>
      <c r="AW2046" s="22"/>
      <c r="AX2046" s="22"/>
      <c r="AY2046" s="22"/>
    </row>
    <row r="2047" spans="30:51" ht="13.2"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</row>
    <row r="2048" spans="30:51" ht="13.2">
      <c r="AD2048" s="22"/>
      <c r="AE2048" s="22"/>
      <c r="AF2048" s="22"/>
      <c r="AG2048" s="22"/>
      <c r="AH2048" s="22"/>
      <c r="AI2048" s="22"/>
      <c r="AJ2048" s="22"/>
      <c r="AK2048" s="22"/>
      <c r="AL2048" s="22"/>
      <c r="AM2048" s="22"/>
      <c r="AN2048" s="22"/>
      <c r="AO2048" s="22"/>
      <c r="AP2048" s="22"/>
      <c r="AQ2048" s="22"/>
      <c r="AR2048" s="22"/>
      <c r="AS2048" s="22"/>
      <c r="AT2048" s="22"/>
      <c r="AU2048" s="22"/>
      <c r="AV2048" s="22"/>
      <c r="AW2048" s="22"/>
      <c r="AX2048" s="22"/>
      <c r="AY2048" s="22"/>
    </row>
    <row r="2049" spans="30:51" ht="13.2">
      <c r="AD2049" s="22"/>
      <c r="AE2049" s="22"/>
      <c r="AF2049" s="22"/>
      <c r="AG2049" s="22"/>
      <c r="AH2049" s="22"/>
      <c r="AI2049" s="22"/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</row>
    <row r="2050" spans="30:51" ht="13.2">
      <c r="AD2050" s="22"/>
      <c r="AE2050" s="22"/>
      <c r="AF2050" s="22"/>
      <c r="AG2050" s="22"/>
      <c r="AH2050" s="22"/>
      <c r="AI2050" s="22"/>
      <c r="AJ2050" s="22"/>
      <c r="AK2050" s="22"/>
      <c r="AL2050" s="22"/>
      <c r="AM2050" s="22"/>
      <c r="AN2050" s="22"/>
      <c r="AO2050" s="22"/>
      <c r="AP2050" s="22"/>
      <c r="AQ2050" s="22"/>
      <c r="AR2050" s="22"/>
      <c r="AS2050" s="22"/>
      <c r="AT2050" s="22"/>
      <c r="AU2050" s="22"/>
      <c r="AV2050" s="22"/>
      <c r="AW2050" s="22"/>
      <c r="AX2050" s="22"/>
      <c r="AY2050" s="22"/>
    </row>
    <row r="2051" spans="30:51" ht="13.2">
      <c r="AD2051" s="22"/>
      <c r="AE2051" s="22"/>
      <c r="AF2051" s="22"/>
      <c r="AG2051" s="22"/>
      <c r="AH2051" s="22"/>
      <c r="AI2051" s="22"/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</row>
    <row r="2052" spans="30:51" ht="13.2">
      <c r="AD2052" s="22"/>
      <c r="AE2052" s="22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</row>
    <row r="2053" spans="30:51" ht="13.2">
      <c r="AD2053" s="22"/>
      <c r="AE2053" s="22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</row>
    <row r="2054" spans="30:51" ht="13.2">
      <c r="AD2054" s="22"/>
      <c r="AE2054" s="22"/>
      <c r="AF2054" s="22"/>
      <c r="AG2054" s="22"/>
      <c r="AH2054" s="22"/>
      <c r="AI2054" s="22"/>
      <c r="AJ2054" s="22"/>
      <c r="AK2054" s="22"/>
      <c r="AL2054" s="22"/>
      <c r="AM2054" s="22"/>
      <c r="AN2054" s="22"/>
      <c r="AO2054" s="22"/>
      <c r="AP2054" s="22"/>
      <c r="AQ2054" s="22"/>
      <c r="AR2054" s="22"/>
      <c r="AS2054" s="22"/>
      <c r="AT2054" s="22"/>
      <c r="AU2054" s="22"/>
      <c r="AV2054" s="22"/>
      <c r="AW2054" s="22"/>
      <c r="AX2054" s="22"/>
      <c r="AY2054" s="22"/>
    </row>
    <row r="2055" spans="30:51" ht="13.2">
      <c r="AD2055" s="22"/>
      <c r="AE2055" s="22"/>
      <c r="AF2055" s="22"/>
      <c r="AG2055" s="22"/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</row>
    <row r="2056" spans="30:51" ht="13.2">
      <c r="AD2056" s="22"/>
      <c r="AE2056" s="22"/>
      <c r="AF2056" s="22"/>
      <c r="AG2056" s="22"/>
      <c r="AH2056" s="22"/>
      <c r="AI2056" s="22"/>
      <c r="AJ2056" s="22"/>
      <c r="AK2056" s="22"/>
      <c r="AL2056" s="22"/>
      <c r="AM2056" s="22"/>
      <c r="AN2056" s="22"/>
      <c r="AO2056" s="22"/>
      <c r="AP2056" s="22"/>
      <c r="AQ2056" s="22"/>
      <c r="AR2056" s="22"/>
      <c r="AS2056" s="22"/>
      <c r="AT2056" s="22"/>
      <c r="AU2056" s="22"/>
      <c r="AV2056" s="22"/>
      <c r="AW2056" s="22"/>
      <c r="AX2056" s="22"/>
      <c r="AY2056" s="22"/>
    </row>
    <row r="2057" spans="30:51" ht="13.2">
      <c r="AD2057" s="22"/>
      <c r="AE2057" s="22"/>
      <c r="AF2057" s="22"/>
      <c r="AG2057" s="22"/>
      <c r="AH2057" s="22"/>
      <c r="AI2057" s="22"/>
      <c r="AJ2057" s="22"/>
      <c r="AK2057" s="22"/>
      <c r="AL2057" s="22"/>
      <c r="AM2057" s="22"/>
      <c r="AN2057" s="22"/>
      <c r="AO2057" s="22"/>
      <c r="AP2057" s="22"/>
      <c r="AQ2057" s="22"/>
      <c r="AR2057" s="22"/>
      <c r="AS2057" s="22"/>
      <c r="AT2057" s="22"/>
      <c r="AU2057" s="22"/>
      <c r="AV2057" s="22"/>
      <c r="AW2057" s="22"/>
      <c r="AX2057" s="22"/>
      <c r="AY2057" s="22"/>
    </row>
    <row r="2058" spans="30:51" ht="13.2">
      <c r="AD2058" s="22"/>
      <c r="AE2058" s="22"/>
      <c r="AF2058" s="22"/>
      <c r="AG2058" s="22"/>
      <c r="AH2058" s="22"/>
      <c r="AI2058" s="22"/>
      <c r="AJ2058" s="22"/>
      <c r="AK2058" s="22"/>
      <c r="AL2058" s="22"/>
      <c r="AM2058" s="22"/>
      <c r="AN2058" s="22"/>
      <c r="AO2058" s="22"/>
      <c r="AP2058" s="22"/>
      <c r="AQ2058" s="22"/>
      <c r="AR2058" s="22"/>
      <c r="AS2058" s="22"/>
      <c r="AT2058" s="22"/>
      <c r="AU2058" s="22"/>
      <c r="AV2058" s="22"/>
      <c r="AW2058" s="22"/>
      <c r="AX2058" s="22"/>
      <c r="AY2058" s="22"/>
    </row>
    <row r="2059" spans="30:51" ht="13.2">
      <c r="AD2059" s="22"/>
      <c r="AE2059" s="22"/>
      <c r="AF2059" s="22"/>
      <c r="AG2059" s="22"/>
      <c r="AH2059" s="22"/>
      <c r="AI2059" s="22"/>
      <c r="AJ2059" s="22"/>
      <c r="AK2059" s="22"/>
      <c r="AL2059" s="22"/>
      <c r="AM2059" s="22"/>
      <c r="AN2059" s="22"/>
      <c r="AO2059" s="22"/>
      <c r="AP2059" s="22"/>
      <c r="AQ2059" s="22"/>
      <c r="AR2059" s="22"/>
      <c r="AS2059" s="22"/>
      <c r="AT2059" s="22"/>
      <c r="AU2059" s="22"/>
      <c r="AV2059" s="22"/>
      <c r="AW2059" s="22"/>
      <c r="AX2059" s="22"/>
      <c r="AY2059" s="22"/>
    </row>
    <row r="2060" spans="30:51" ht="13.2"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2"/>
      <c r="AR2060" s="22"/>
      <c r="AS2060" s="22"/>
      <c r="AT2060" s="22"/>
      <c r="AU2060" s="22"/>
      <c r="AV2060" s="22"/>
      <c r="AW2060" s="22"/>
      <c r="AX2060" s="22"/>
      <c r="AY2060" s="22"/>
    </row>
    <row r="2061" spans="30:51" ht="13.2">
      <c r="AD2061" s="22"/>
      <c r="AE2061" s="22"/>
      <c r="AF2061" s="22"/>
      <c r="AG2061" s="22"/>
      <c r="AH2061" s="22"/>
      <c r="AI2061" s="22"/>
      <c r="AJ2061" s="22"/>
      <c r="AK2061" s="22"/>
      <c r="AL2061" s="22"/>
      <c r="AM2061" s="22"/>
      <c r="AN2061" s="22"/>
      <c r="AO2061" s="22"/>
      <c r="AP2061" s="22"/>
      <c r="AQ2061" s="22"/>
      <c r="AR2061" s="22"/>
      <c r="AS2061" s="22"/>
      <c r="AT2061" s="22"/>
      <c r="AU2061" s="22"/>
      <c r="AV2061" s="22"/>
      <c r="AW2061" s="22"/>
      <c r="AX2061" s="22"/>
      <c r="AY2061" s="22"/>
    </row>
    <row r="2062" spans="30:51" ht="13.2">
      <c r="AD2062" s="22"/>
      <c r="AE2062" s="22"/>
      <c r="AF2062" s="22"/>
      <c r="AG2062" s="22"/>
      <c r="AH2062" s="22"/>
      <c r="AI2062" s="22"/>
      <c r="AJ2062" s="22"/>
      <c r="AK2062" s="22"/>
      <c r="AL2062" s="22"/>
      <c r="AM2062" s="22"/>
      <c r="AN2062" s="22"/>
      <c r="AO2062" s="22"/>
      <c r="AP2062" s="22"/>
      <c r="AQ2062" s="22"/>
      <c r="AR2062" s="22"/>
      <c r="AS2062" s="22"/>
      <c r="AT2062" s="22"/>
      <c r="AU2062" s="22"/>
      <c r="AV2062" s="22"/>
      <c r="AW2062" s="22"/>
      <c r="AX2062" s="22"/>
      <c r="AY2062" s="22"/>
    </row>
    <row r="2063" spans="30:51" ht="13.2">
      <c r="AD2063" s="22"/>
      <c r="AE2063" s="22"/>
      <c r="AF2063" s="22"/>
      <c r="AG2063" s="22"/>
      <c r="AH2063" s="22"/>
      <c r="AI2063" s="22"/>
      <c r="AJ2063" s="22"/>
      <c r="AK2063" s="22"/>
      <c r="AL2063" s="22"/>
      <c r="AM2063" s="22"/>
      <c r="AN2063" s="22"/>
      <c r="AO2063" s="22"/>
      <c r="AP2063" s="22"/>
      <c r="AQ2063" s="22"/>
      <c r="AR2063" s="22"/>
      <c r="AS2063" s="22"/>
      <c r="AT2063" s="22"/>
      <c r="AU2063" s="22"/>
      <c r="AV2063" s="22"/>
      <c r="AW2063" s="22"/>
      <c r="AX2063" s="22"/>
      <c r="AY2063" s="22"/>
    </row>
    <row r="2064" spans="30:51" ht="13.2">
      <c r="AD2064" s="22"/>
      <c r="AE2064" s="22"/>
      <c r="AF2064" s="22"/>
      <c r="AG2064" s="22"/>
      <c r="AH2064" s="22"/>
      <c r="AI2064" s="22"/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</row>
    <row r="2065" spans="30:51" ht="13.2">
      <c r="AD2065" s="22"/>
      <c r="AE2065" s="22"/>
      <c r="AF2065" s="22"/>
      <c r="AG2065" s="22"/>
      <c r="AH2065" s="22"/>
      <c r="AI2065" s="22"/>
      <c r="AJ2065" s="22"/>
      <c r="AK2065" s="22"/>
      <c r="AL2065" s="22"/>
      <c r="AM2065" s="22"/>
      <c r="AN2065" s="22"/>
      <c r="AO2065" s="22"/>
      <c r="AP2065" s="22"/>
      <c r="AQ2065" s="22"/>
      <c r="AR2065" s="22"/>
      <c r="AS2065" s="22"/>
      <c r="AT2065" s="22"/>
      <c r="AU2065" s="22"/>
      <c r="AV2065" s="22"/>
      <c r="AW2065" s="22"/>
      <c r="AX2065" s="22"/>
      <c r="AY2065" s="22"/>
    </row>
    <row r="2066" spans="30:51" ht="13.2">
      <c r="AD2066" s="22"/>
      <c r="AE2066" s="22"/>
      <c r="AF2066" s="22"/>
      <c r="AG2066" s="22"/>
      <c r="AH2066" s="22"/>
      <c r="AI2066" s="22"/>
      <c r="AJ2066" s="22"/>
      <c r="AK2066" s="22"/>
      <c r="AL2066" s="22"/>
      <c r="AM2066" s="22"/>
      <c r="AN2066" s="22"/>
      <c r="AO2066" s="22"/>
      <c r="AP2066" s="22"/>
      <c r="AQ2066" s="22"/>
      <c r="AR2066" s="22"/>
      <c r="AS2066" s="22"/>
      <c r="AT2066" s="22"/>
      <c r="AU2066" s="22"/>
      <c r="AV2066" s="22"/>
      <c r="AW2066" s="22"/>
      <c r="AX2066" s="22"/>
      <c r="AY2066" s="22"/>
    </row>
    <row r="2067" spans="30:51" ht="13.2">
      <c r="AD2067" s="22"/>
      <c r="AE2067" s="22"/>
      <c r="AF2067" s="22"/>
      <c r="AG2067" s="22"/>
      <c r="AH2067" s="22"/>
      <c r="AI2067" s="22"/>
      <c r="AJ2067" s="22"/>
      <c r="AK2067" s="22"/>
      <c r="AL2067" s="22"/>
      <c r="AM2067" s="22"/>
      <c r="AN2067" s="22"/>
      <c r="AO2067" s="22"/>
      <c r="AP2067" s="22"/>
      <c r="AQ2067" s="22"/>
      <c r="AR2067" s="22"/>
      <c r="AS2067" s="22"/>
      <c r="AT2067" s="22"/>
      <c r="AU2067" s="22"/>
      <c r="AV2067" s="22"/>
      <c r="AW2067" s="22"/>
      <c r="AX2067" s="22"/>
      <c r="AY2067" s="22"/>
    </row>
    <row r="2068" spans="30:51" ht="13.2">
      <c r="AD2068" s="22"/>
      <c r="AE2068" s="22"/>
      <c r="AF2068" s="22"/>
      <c r="AG2068" s="22"/>
      <c r="AH2068" s="22"/>
      <c r="AI2068" s="22"/>
      <c r="AJ2068" s="22"/>
      <c r="AK2068" s="22"/>
      <c r="AL2068" s="22"/>
      <c r="AM2068" s="22"/>
      <c r="AN2068" s="22"/>
      <c r="AO2068" s="22"/>
      <c r="AP2068" s="22"/>
      <c r="AQ2068" s="22"/>
      <c r="AR2068" s="22"/>
      <c r="AS2068" s="22"/>
      <c r="AT2068" s="22"/>
      <c r="AU2068" s="22"/>
      <c r="AV2068" s="22"/>
      <c r="AW2068" s="22"/>
      <c r="AX2068" s="22"/>
      <c r="AY2068" s="22"/>
    </row>
    <row r="2069" spans="30:51" ht="13.2">
      <c r="AD2069" s="22"/>
      <c r="AE2069" s="22"/>
      <c r="AF2069" s="22"/>
      <c r="AG2069" s="22"/>
      <c r="AH2069" s="22"/>
      <c r="AI2069" s="22"/>
      <c r="AJ2069" s="22"/>
      <c r="AK2069" s="22"/>
      <c r="AL2069" s="22"/>
      <c r="AM2069" s="22"/>
      <c r="AN2069" s="22"/>
      <c r="AO2069" s="22"/>
      <c r="AP2069" s="22"/>
      <c r="AQ2069" s="22"/>
      <c r="AR2069" s="22"/>
      <c r="AS2069" s="22"/>
      <c r="AT2069" s="22"/>
      <c r="AU2069" s="22"/>
      <c r="AV2069" s="22"/>
      <c r="AW2069" s="22"/>
      <c r="AX2069" s="22"/>
      <c r="AY2069" s="22"/>
    </row>
    <row r="2070" spans="30:51" ht="13.2">
      <c r="AD2070" s="22"/>
      <c r="AE2070" s="22"/>
      <c r="AF2070" s="22"/>
      <c r="AG2070" s="22"/>
      <c r="AH2070" s="22"/>
      <c r="AI2070" s="22"/>
      <c r="AJ2070" s="22"/>
      <c r="AK2070" s="22"/>
      <c r="AL2070" s="22"/>
      <c r="AM2070" s="22"/>
      <c r="AN2070" s="22"/>
      <c r="AO2070" s="22"/>
      <c r="AP2070" s="22"/>
      <c r="AQ2070" s="22"/>
      <c r="AR2070" s="22"/>
      <c r="AS2070" s="22"/>
      <c r="AT2070" s="22"/>
      <c r="AU2070" s="22"/>
      <c r="AV2070" s="22"/>
      <c r="AW2070" s="22"/>
      <c r="AX2070" s="22"/>
      <c r="AY2070" s="22"/>
    </row>
    <row r="2071" spans="30:51" ht="13.2">
      <c r="AD2071" s="22"/>
      <c r="AE2071" s="22"/>
      <c r="AF2071" s="22"/>
      <c r="AG2071" s="22"/>
      <c r="AH2071" s="22"/>
      <c r="AI2071" s="22"/>
      <c r="AJ2071" s="22"/>
      <c r="AK2071" s="22"/>
      <c r="AL2071" s="22"/>
      <c r="AM2071" s="22"/>
      <c r="AN2071" s="22"/>
      <c r="AO2071" s="22"/>
      <c r="AP2071" s="22"/>
      <c r="AQ2071" s="22"/>
      <c r="AR2071" s="22"/>
      <c r="AS2071" s="22"/>
      <c r="AT2071" s="22"/>
      <c r="AU2071" s="22"/>
      <c r="AV2071" s="22"/>
      <c r="AW2071" s="22"/>
      <c r="AX2071" s="22"/>
      <c r="AY2071" s="22"/>
    </row>
    <row r="2072" spans="30:51" ht="13.2">
      <c r="AD2072" s="22"/>
      <c r="AE2072" s="22"/>
      <c r="AF2072" s="22"/>
      <c r="AG2072" s="22"/>
      <c r="AH2072" s="22"/>
      <c r="AI2072" s="22"/>
      <c r="AJ2072" s="22"/>
      <c r="AK2072" s="22"/>
      <c r="AL2072" s="22"/>
      <c r="AM2072" s="22"/>
      <c r="AN2072" s="22"/>
      <c r="AO2072" s="22"/>
      <c r="AP2072" s="22"/>
      <c r="AQ2072" s="22"/>
      <c r="AR2072" s="22"/>
      <c r="AS2072" s="22"/>
      <c r="AT2072" s="22"/>
      <c r="AU2072" s="22"/>
      <c r="AV2072" s="22"/>
      <c r="AW2072" s="22"/>
      <c r="AX2072" s="22"/>
      <c r="AY2072" s="22"/>
    </row>
    <row r="2073" spans="30:51" ht="13.2">
      <c r="AD2073" s="22"/>
      <c r="AE2073" s="22"/>
      <c r="AF2073" s="22"/>
      <c r="AG2073" s="22"/>
      <c r="AH2073" s="22"/>
      <c r="AI2073" s="22"/>
      <c r="AJ2073" s="22"/>
      <c r="AK2073" s="22"/>
      <c r="AL2073" s="22"/>
      <c r="AM2073" s="22"/>
      <c r="AN2073" s="22"/>
      <c r="AO2073" s="22"/>
      <c r="AP2073" s="22"/>
      <c r="AQ2073" s="22"/>
      <c r="AR2073" s="22"/>
      <c r="AS2073" s="22"/>
      <c r="AT2073" s="22"/>
      <c r="AU2073" s="22"/>
      <c r="AV2073" s="22"/>
      <c r="AW2073" s="22"/>
      <c r="AX2073" s="22"/>
      <c r="AY2073" s="22"/>
    </row>
    <row r="2074" spans="30:51" ht="13.2"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2"/>
      <c r="AO2074" s="22"/>
      <c r="AP2074" s="22"/>
      <c r="AQ2074" s="22"/>
      <c r="AR2074" s="22"/>
      <c r="AS2074" s="22"/>
      <c r="AT2074" s="22"/>
      <c r="AU2074" s="22"/>
      <c r="AV2074" s="22"/>
      <c r="AW2074" s="22"/>
      <c r="AX2074" s="22"/>
      <c r="AY2074" s="22"/>
    </row>
    <row r="2075" spans="30:51" ht="13.2">
      <c r="AD2075" s="22"/>
      <c r="AE2075" s="22"/>
      <c r="AF2075" s="22"/>
      <c r="AG2075" s="22"/>
      <c r="AH2075" s="22"/>
      <c r="AI2075" s="22"/>
      <c r="AJ2075" s="22"/>
      <c r="AK2075" s="22"/>
      <c r="AL2075" s="22"/>
      <c r="AM2075" s="22"/>
      <c r="AN2075" s="22"/>
      <c r="AO2075" s="22"/>
      <c r="AP2075" s="22"/>
      <c r="AQ2075" s="22"/>
      <c r="AR2075" s="22"/>
      <c r="AS2075" s="22"/>
      <c r="AT2075" s="22"/>
      <c r="AU2075" s="22"/>
      <c r="AV2075" s="22"/>
      <c r="AW2075" s="22"/>
      <c r="AX2075" s="22"/>
      <c r="AY2075" s="22"/>
    </row>
    <row r="2076" spans="30:51" ht="13.2">
      <c r="AD2076" s="22"/>
      <c r="AE2076" s="22"/>
      <c r="AF2076" s="22"/>
      <c r="AG2076" s="22"/>
      <c r="AH2076" s="22"/>
      <c r="AI2076" s="22"/>
      <c r="AJ2076" s="22"/>
      <c r="AK2076" s="22"/>
      <c r="AL2076" s="22"/>
      <c r="AM2076" s="22"/>
      <c r="AN2076" s="22"/>
      <c r="AO2076" s="22"/>
      <c r="AP2076" s="22"/>
      <c r="AQ2076" s="22"/>
      <c r="AR2076" s="22"/>
      <c r="AS2076" s="22"/>
      <c r="AT2076" s="22"/>
      <c r="AU2076" s="22"/>
      <c r="AV2076" s="22"/>
      <c r="AW2076" s="22"/>
      <c r="AX2076" s="22"/>
      <c r="AY2076" s="22"/>
    </row>
    <row r="2077" spans="30:51" ht="13.2">
      <c r="AD2077" s="22"/>
      <c r="AE2077" s="22"/>
      <c r="AF2077" s="22"/>
      <c r="AG2077" s="22"/>
      <c r="AH2077" s="22"/>
      <c r="AI2077" s="22"/>
      <c r="AJ2077" s="22"/>
      <c r="AK2077" s="22"/>
      <c r="AL2077" s="22"/>
      <c r="AM2077" s="22"/>
      <c r="AN2077" s="22"/>
      <c r="AO2077" s="22"/>
      <c r="AP2077" s="22"/>
      <c r="AQ2077" s="22"/>
      <c r="AR2077" s="22"/>
      <c r="AS2077" s="22"/>
      <c r="AT2077" s="22"/>
      <c r="AU2077" s="22"/>
      <c r="AV2077" s="22"/>
      <c r="AW2077" s="22"/>
      <c r="AX2077" s="22"/>
      <c r="AY2077" s="22"/>
    </row>
    <row r="2078" spans="30:51" ht="13.2">
      <c r="AD2078" s="22"/>
      <c r="AE2078" s="22"/>
      <c r="AF2078" s="22"/>
      <c r="AG2078" s="22"/>
      <c r="AH2078" s="22"/>
      <c r="AI2078" s="22"/>
      <c r="AJ2078" s="22"/>
      <c r="AK2078" s="22"/>
      <c r="AL2078" s="22"/>
      <c r="AM2078" s="22"/>
      <c r="AN2078" s="22"/>
      <c r="AO2078" s="22"/>
      <c r="AP2078" s="22"/>
      <c r="AQ2078" s="22"/>
      <c r="AR2078" s="22"/>
      <c r="AS2078" s="22"/>
      <c r="AT2078" s="22"/>
      <c r="AU2078" s="22"/>
      <c r="AV2078" s="22"/>
      <c r="AW2078" s="22"/>
      <c r="AX2078" s="22"/>
      <c r="AY2078" s="22"/>
    </row>
    <row r="2079" spans="30:51" ht="13.2">
      <c r="AD2079" s="22"/>
      <c r="AE2079" s="22"/>
      <c r="AF2079" s="22"/>
      <c r="AG2079" s="22"/>
      <c r="AH2079" s="22"/>
      <c r="AI2079" s="22"/>
      <c r="AJ2079" s="22"/>
      <c r="AK2079" s="22"/>
      <c r="AL2079" s="22"/>
      <c r="AM2079" s="22"/>
      <c r="AN2079" s="22"/>
      <c r="AO2079" s="22"/>
      <c r="AP2079" s="22"/>
      <c r="AQ2079" s="22"/>
      <c r="AR2079" s="22"/>
      <c r="AS2079" s="22"/>
      <c r="AT2079" s="22"/>
      <c r="AU2079" s="22"/>
      <c r="AV2079" s="22"/>
      <c r="AW2079" s="22"/>
      <c r="AX2079" s="22"/>
      <c r="AY2079" s="22"/>
    </row>
    <row r="2080" spans="30:51" ht="13.2">
      <c r="AD2080" s="22"/>
      <c r="AE2080" s="22"/>
      <c r="AF2080" s="22"/>
      <c r="AG2080" s="22"/>
      <c r="AH2080" s="22"/>
      <c r="AI2080" s="22"/>
      <c r="AJ2080" s="22"/>
      <c r="AK2080" s="22"/>
      <c r="AL2080" s="22"/>
      <c r="AM2080" s="22"/>
      <c r="AN2080" s="22"/>
      <c r="AO2080" s="22"/>
      <c r="AP2080" s="22"/>
      <c r="AQ2080" s="22"/>
      <c r="AR2080" s="22"/>
      <c r="AS2080" s="22"/>
      <c r="AT2080" s="22"/>
      <c r="AU2080" s="22"/>
      <c r="AV2080" s="22"/>
      <c r="AW2080" s="22"/>
      <c r="AX2080" s="22"/>
      <c r="AY2080" s="22"/>
    </row>
    <row r="2081" spans="30:51" ht="13.2">
      <c r="AD2081" s="22"/>
      <c r="AE2081" s="22"/>
      <c r="AF2081" s="22"/>
      <c r="AG2081" s="22"/>
      <c r="AH2081" s="22"/>
      <c r="AI2081" s="22"/>
      <c r="AJ2081" s="22"/>
      <c r="AK2081" s="22"/>
      <c r="AL2081" s="22"/>
      <c r="AM2081" s="22"/>
      <c r="AN2081" s="22"/>
      <c r="AO2081" s="22"/>
      <c r="AP2081" s="22"/>
      <c r="AQ2081" s="22"/>
      <c r="AR2081" s="22"/>
      <c r="AS2081" s="22"/>
      <c r="AT2081" s="22"/>
      <c r="AU2081" s="22"/>
      <c r="AV2081" s="22"/>
      <c r="AW2081" s="22"/>
      <c r="AX2081" s="22"/>
      <c r="AY2081" s="22"/>
    </row>
    <row r="2082" spans="30:51" ht="13.2">
      <c r="AD2082" s="22"/>
      <c r="AE2082" s="22"/>
      <c r="AF2082" s="22"/>
      <c r="AG2082" s="22"/>
      <c r="AH2082" s="22"/>
      <c r="AI2082" s="22"/>
      <c r="AJ2082" s="22"/>
      <c r="AK2082" s="22"/>
      <c r="AL2082" s="22"/>
      <c r="AM2082" s="22"/>
      <c r="AN2082" s="22"/>
      <c r="AO2082" s="22"/>
      <c r="AP2082" s="22"/>
      <c r="AQ2082" s="22"/>
      <c r="AR2082" s="22"/>
      <c r="AS2082" s="22"/>
      <c r="AT2082" s="22"/>
      <c r="AU2082" s="22"/>
      <c r="AV2082" s="22"/>
      <c r="AW2082" s="22"/>
      <c r="AX2082" s="22"/>
      <c r="AY2082" s="22"/>
    </row>
    <row r="2083" spans="30:51" ht="13.2">
      <c r="AD2083" s="22"/>
      <c r="AE2083" s="22"/>
      <c r="AF2083" s="22"/>
      <c r="AG2083" s="22"/>
      <c r="AH2083" s="22"/>
      <c r="AI2083" s="22"/>
      <c r="AJ2083" s="22"/>
      <c r="AK2083" s="22"/>
      <c r="AL2083" s="22"/>
      <c r="AM2083" s="22"/>
      <c r="AN2083" s="22"/>
      <c r="AO2083" s="22"/>
      <c r="AP2083" s="22"/>
      <c r="AQ2083" s="22"/>
      <c r="AR2083" s="22"/>
      <c r="AS2083" s="22"/>
      <c r="AT2083" s="22"/>
      <c r="AU2083" s="22"/>
      <c r="AV2083" s="22"/>
      <c r="AW2083" s="22"/>
      <c r="AX2083" s="22"/>
      <c r="AY2083" s="22"/>
    </row>
    <row r="2084" spans="30:51" ht="13.2">
      <c r="AD2084" s="22"/>
      <c r="AE2084" s="22"/>
      <c r="AF2084" s="22"/>
      <c r="AG2084" s="22"/>
      <c r="AH2084" s="22"/>
      <c r="AI2084" s="22"/>
      <c r="AJ2084" s="22"/>
      <c r="AK2084" s="22"/>
      <c r="AL2084" s="22"/>
      <c r="AM2084" s="22"/>
      <c r="AN2084" s="22"/>
      <c r="AO2084" s="22"/>
      <c r="AP2084" s="22"/>
      <c r="AQ2084" s="22"/>
      <c r="AR2084" s="22"/>
      <c r="AS2084" s="22"/>
      <c r="AT2084" s="22"/>
      <c r="AU2084" s="22"/>
      <c r="AV2084" s="22"/>
      <c r="AW2084" s="22"/>
      <c r="AX2084" s="22"/>
      <c r="AY2084" s="22"/>
    </row>
    <row r="2085" spans="30:51" ht="13.2">
      <c r="AD2085" s="22"/>
      <c r="AE2085" s="22"/>
      <c r="AF2085" s="22"/>
      <c r="AG2085" s="22"/>
      <c r="AH2085" s="22"/>
      <c r="AI2085" s="22"/>
      <c r="AJ2085" s="22"/>
      <c r="AK2085" s="22"/>
      <c r="AL2085" s="22"/>
      <c r="AM2085" s="22"/>
      <c r="AN2085" s="22"/>
      <c r="AO2085" s="22"/>
      <c r="AP2085" s="22"/>
      <c r="AQ2085" s="22"/>
      <c r="AR2085" s="22"/>
      <c r="AS2085" s="22"/>
      <c r="AT2085" s="22"/>
      <c r="AU2085" s="22"/>
      <c r="AV2085" s="22"/>
      <c r="AW2085" s="22"/>
      <c r="AX2085" s="22"/>
      <c r="AY2085" s="22"/>
    </row>
    <row r="2086" spans="30:51" ht="13.2">
      <c r="AD2086" s="22"/>
      <c r="AE2086" s="22"/>
      <c r="AF2086" s="22"/>
      <c r="AG2086" s="22"/>
      <c r="AH2086" s="22"/>
      <c r="AI2086" s="22"/>
      <c r="AJ2086" s="22"/>
      <c r="AK2086" s="22"/>
      <c r="AL2086" s="22"/>
      <c r="AM2086" s="22"/>
      <c r="AN2086" s="22"/>
      <c r="AO2086" s="22"/>
      <c r="AP2086" s="22"/>
      <c r="AQ2086" s="22"/>
      <c r="AR2086" s="22"/>
      <c r="AS2086" s="22"/>
      <c r="AT2086" s="22"/>
      <c r="AU2086" s="22"/>
      <c r="AV2086" s="22"/>
      <c r="AW2086" s="22"/>
      <c r="AX2086" s="22"/>
      <c r="AY2086" s="22"/>
    </row>
    <row r="2087" spans="30:51" ht="13.2">
      <c r="AD2087" s="22"/>
      <c r="AE2087" s="22"/>
      <c r="AF2087" s="22"/>
      <c r="AG2087" s="22"/>
      <c r="AH2087" s="22"/>
      <c r="AI2087" s="22"/>
      <c r="AJ2087" s="22"/>
      <c r="AK2087" s="22"/>
      <c r="AL2087" s="22"/>
      <c r="AM2087" s="22"/>
      <c r="AN2087" s="22"/>
      <c r="AO2087" s="22"/>
      <c r="AP2087" s="22"/>
      <c r="AQ2087" s="22"/>
      <c r="AR2087" s="22"/>
      <c r="AS2087" s="22"/>
      <c r="AT2087" s="22"/>
      <c r="AU2087" s="22"/>
      <c r="AV2087" s="22"/>
      <c r="AW2087" s="22"/>
      <c r="AX2087" s="22"/>
      <c r="AY2087" s="22"/>
    </row>
    <row r="2088" spans="30:51" ht="13.2">
      <c r="AD2088" s="22"/>
      <c r="AE2088" s="22"/>
      <c r="AF2088" s="22"/>
      <c r="AG2088" s="22"/>
      <c r="AH2088" s="22"/>
      <c r="AI2088" s="22"/>
      <c r="AJ2088" s="22"/>
      <c r="AK2088" s="22"/>
      <c r="AL2088" s="22"/>
      <c r="AM2088" s="22"/>
      <c r="AN2088" s="22"/>
      <c r="AO2088" s="22"/>
      <c r="AP2088" s="22"/>
      <c r="AQ2088" s="22"/>
      <c r="AR2088" s="22"/>
      <c r="AS2088" s="22"/>
      <c r="AT2088" s="22"/>
      <c r="AU2088" s="22"/>
      <c r="AV2088" s="22"/>
      <c r="AW2088" s="22"/>
      <c r="AX2088" s="22"/>
      <c r="AY2088" s="22"/>
    </row>
    <row r="2089" spans="30:51" ht="13.2">
      <c r="AD2089" s="22"/>
      <c r="AE2089" s="22"/>
      <c r="AF2089" s="22"/>
      <c r="AG2089" s="22"/>
      <c r="AH2089" s="22"/>
      <c r="AI2089" s="22"/>
      <c r="AJ2089" s="22"/>
      <c r="AK2089" s="22"/>
      <c r="AL2089" s="22"/>
      <c r="AM2089" s="22"/>
      <c r="AN2089" s="22"/>
      <c r="AO2089" s="22"/>
      <c r="AP2089" s="22"/>
      <c r="AQ2089" s="22"/>
      <c r="AR2089" s="22"/>
      <c r="AS2089" s="22"/>
      <c r="AT2089" s="22"/>
      <c r="AU2089" s="22"/>
      <c r="AV2089" s="22"/>
      <c r="AW2089" s="22"/>
      <c r="AX2089" s="22"/>
      <c r="AY2089" s="22"/>
    </row>
    <row r="2090" spans="30:51" ht="13.2">
      <c r="AD2090" s="22"/>
      <c r="AE2090" s="22"/>
      <c r="AF2090" s="22"/>
      <c r="AG2090" s="22"/>
      <c r="AH2090" s="22"/>
      <c r="AI2090" s="22"/>
      <c r="AJ2090" s="22"/>
      <c r="AK2090" s="22"/>
      <c r="AL2090" s="22"/>
      <c r="AM2090" s="22"/>
      <c r="AN2090" s="22"/>
      <c r="AO2090" s="22"/>
      <c r="AP2090" s="22"/>
      <c r="AQ2090" s="22"/>
      <c r="AR2090" s="22"/>
      <c r="AS2090" s="22"/>
      <c r="AT2090" s="22"/>
      <c r="AU2090" s="22"/>
      <c r="AV2090" s="22"/>
      <c r="AW2090" s="22"/>
      <c r="AX2090" s="22"/>
      <c r="AY2090" s="22"/>
    </row>
    <row r="2091" spans="30:51" ht="13.2">
      <c r="AD2091" s="22"/>
      <c r="AE2091" s="22"/>
      <c r="AF2091" s="22"/>
      <c r="AG2091" s="22"/>
      <c r="AH2091" s="22"/>
      <c r="AI2091" s="22"/>
      <c r="AJ2091" s="22"/>
      <c r="AK2091" s="22"/>
      <c r="AL2091" s="22"/>
      <c r="AM2091" s="22"/>
      <c r="AN2091" s="22"/>
      <c r="AO2091" s="22"/>
      <c r="AP2091" s="22"/>
      <c r="AQ2091" s="22"/>
      <c r="AR2091" s="22"/>
      <c r="AS2091" s="22"/>
      <c r="AT2091" s="22"/>
      <c r="AU2091" s="22"/>
      <c r="AV2091" s="22"/>
      <c r="AW2091" s="22"/>
      <c r="AX2091" s="22"/>
      <c r="AY2091" s="22"/>
    </row>
    <row r="2092" spans="30:51" ht="13.2">
      <c r="AD2092" s="22"/>
      <c r="AE2092" s="22"/>
      <c r="AF2092" s="22"/>
      <c r="AG2092" s="22"/>
      <c r="AH2092" s="22"/>
      <c r="AI2092" s="22"/>
      <c r="AJ2092" s="22"/>
      <c r="AK2092" s="22"/>
      <c r="AL2092" s="22"/>
      <c r="AM2092" s="22"/>
      <c r="AN2092" s="22"/>
      <c r="AO2092" s="22"/>
      <c r="AP2092" s="22"/>
      <c r="AQ2092" s="22"/>
      <c r="AR2092" s="22"/>
      <c r="AS2092" s="22"/>
      <c r="AT2092" s="22"/>
      <c r="AU2092" s="22"/>
      <c r="AV2092" s="22"/>
      <c r="AW2092" s="22"/>
      <c r="AX2092" s="22"/>
      <c r="AY2092" s="22"/>
    </row>
    <row r="2093" spans="30:51" ht="13.2">
      <c r="AD2093" s="22"/>
      <c r="AE2093" s="22"/>
      <c r="AF2093" s="22"/>
      <c r="AG2093" s="22"/>
      <c r="AH2093" s="22"/>
      <c r="AI2093" s="22"/>
      <c r="AJ2093" s="22"/>
      <c r="AK2093" s="22"/>
      <c r="AL2093" s="22"/>
      <c r="AM2093" s="22"/>
      <c r="AN2093" s="22"/>
      <c r="AO2093" s="22"/>
      <c r="AP2093" s="22"/>
      <c r="AQ2093" s="22"/>
      <c r="AR2093" s="22"/>
      <c r="AS2093" s="22"/>
      <c r="AT2093" s="22"/>
      <c r="AU2093" s="22"/>
      <c r="AV2093" s="22"/>
      <c r="AW2093" s="22"/>
      <c r="AX2093" s="22"/>
      <c r="AY2093" s="22"/>
    </row>
    <row r="2094" spans="30:51" ht="13.2">
      <c r="AD2094" s="22"/>
      <c r="AE2094" s="22"/>
      <c r="AF2094" s="22"/>
      <c r="AG2094" s="22"/>
      <c r="AH2094" s="22"/>
      <c r="AI2094" s="22"/>
      <c r="AJ2094" s="22"/>
      <c r="AK2094" s="22"/>
      <c r="AL2094" s="22"/>
      <c r="AM2094" s="22"/>
      <c r="AN2094" s="22"/>
      <c r="AO2094" s="22"/>
      <c r="AP2094" s="22"/>
      <c r="AQ2094" s="22"/>
      <c r="AR2094" s="22"/>
      <c r="AS2094" s="22"/>
      <c r="AT2094" s="22"/>
      <c r="AU2094" s="22"/>
      <c r="AV2094" s="22"/>
      <c r="AW2094" s="22"/>
      <c r="AX2094" s="22"/>
      <c r="AY2094" s="22"/>
    </row>
    <row r="2095" spans="30:51" ht="13.2">
      <c r="AD2095" s="22"/>
      <c r="AE2095" s="22"/>
      <c r="AF2095" s="22"/>
      <c r="AG2095" s="22"/>
      <c r="AH2095" s="22"/>
      <c r="AI2095" s="22"/>
      <c r="AJ2095" s="22"/>
      <c r="AK2095" s="22"/>
      <c r="AL2095" s="22"/>
      <c r="AM2095" s="22"/>
      <c r="AN2095" s="22"/>
      <c r="AO2095" s="22"/>
      <c r="AP2095" s="22"/>
      <c r="AQ2095" s="22"/>
      <c r="AR2095" s="22"/>
      <c r="AS2095" s="22"/>
      <c r="AT2095" s="22"/>
      <c r="AU2095" s="22"/>
      <c r="AV2095" s="22"/>
      <c r="AW2095" s="22"/>
      <c r="AX2095" s="22"/>
      <c r="AY2095" s="22"/>
    </row>
    <row r="2096" spans="30:51" ht="13.2">
      <c r="AD2096" s="22"/>
      <c r="AE2096" s="22"/>
      <c r="AF2096" s="22"/>
      <c r="AG2096" s="22"/>
      <c r="AH2096" s="22"/>
      <c r="AI2096" s="22"/>
      <c r="AJ2096" s="22"/>
      <c r="AK2096" s="22"/>
      <c r="AL2096" s="22"/>
      <c r="AM2096" s="22"/>
      <c r="AN2096" s="22"/>
      <c r="AO2096" s="22"/>
      <c r="AP2096" s="22"/>
      <c r="AQ2096" s="22"/>
      <c r="AR2096" s="22"/>
      <c r="AS2096" s="22"/>
      <c r="AT2096" s="22"/>
      <c r="AU2096" s="22"/>
      <c r="AV2096" s="22"/>
      <c r="AW2096" s="22"/>
      <c r="AX2096" s="22"/>
      <c r="AY2096" s="22"/>
    </row>
    <row r="2097" spans="30:51" ht="13.2">
      <c r="AD2097" s="22"/>
      <c r="AE2097" s="22"/>
      <c r="AF2097" s="22"/>
      <c r="AG2097" s="22"/>
      <c r="AH2097" s="22"/>
      <c r="AI2097" s="22"/>
      <c r="AJ2097" s="22"/>
      <c r="AK2097" s="22"/>
      <c r="AL2097" s="22"/>
      <c r="AM2097" s="22"/>
      <c r="AN2097" s="22"/>
      <c r="AO2097" s="22"/>
      <c r="AP2097" s="22"/>
      <c r="AQ2097" s="22"/>
      <c r="AR2097" s="22"/>
      <c r="AS2097" s="22"/>
      <c r="AT2097" s="22"/>
      <c r="AU2097" s="22"/>
      <c r="AV2097" s="22"/>
      <c r="AW2097" s="22"/>
      <c r="AX2097" s="22"/>
      <c r="AY2097" s="22"/>
    </row>
    <row r="2098" spans="30:51" ht="13.2">
      <c r="AD2098" s="22"/>
      <c r="AE2098" s="22"/>
      <c r="AF2098" s="22"/>
      <c r="AG2098" s="22"/>
      <c r="AH2098" s="22"/>
      <c r="AI2098" s="22"/>
      <c r="AJ2098" s="22"/>
      <c r="AK2098" s="22"/>
      <c r="AL2098" s="22"/>
      <c r="AM2098" s="22"/>
      <c r="AN2098" s="22"/>
      <c r="AO2098" s="22"/>
      <c r="AP2098" s="22"/>
      <c r="AQ2098" s="22"/>
      <c r="AR2098" s="22"/>
      <c r="AS2098" s="22"/>
      <c r="AT2098" s="22"/>
      <c r="AU2098" s="22"/>
      <c r="AV2098" s="22"/>
      <c r="AW2098" s="22"/>
      <c r="AX2098" s="22"/>
      <c r="AY2098" s="22"/>
    </row>
    <row r="2099" spans="30:51" ht="13.2">
      <c r="AD2099" s="22"/>
      <c r="AE2099" s="22"/>
      <c r="AF2099" s="22"/>
      <c r="AG2099" s="22"/>
      <c r="AH2099" s="22"/>
      <c r="AI2099" s="22"/>
      <c r="AJ2099" s="22"/>
      <c r="AK2099" s="22"/>
      <c r="AL2099" s="22"/>
      <c r="AM2099" s="22"/>
      <c r="AN2099" s="22"/>
      <c r="AO2099" s="22"/>
      <c r="AP2099" s="22"/>
      <c r="AQ2099" s="22"/>
      <c r="AR2099" s="22"/>
      <c r="AS2099" s="22"/>
      <c r="AT2099" s="22"/>
      <c r="AU2099" s="22"/>
      <c r="AV2099" s="22"/>
      <c r="AW2099" s="22"/>
      <c r="AX2099" s="22"/>
      <c r="AY2099" s="22"/>
    </row>
    <row r="2100" spans="30:51" ht="13.2">
      <c r="AD2100" s="22"/>
      <c r="AE2100" s="22"/>
      <c r="AF2100" s="22"/>
      <c r="AG2100" s="22"/>
      <c r="AH2100" s="22"/>
      <c r="AI2100" s="22"/>
      <c r="AJ2100" s="22"/>
      <c r="AK2100" s="22"/>
      <c r="AL2100" s="22"/>
      <c r="AM2100" s="22"/>
      <c r="AN2100" s="22"/>
      <c r="AO2100" s="22"/>
      <c r="AP2100" s="22"/>
      <c r="AQ2100" s="22"/>
      <c r="AR2100" s="22"/>
      <c r="AS2100" s="22"/>
      <c r="AT2100" s="22"/>
      <c r="AU2100" s="22"/>
      <c r="AV2100" s="22"/>
      <c r="AW2100" s="22"/>
      <c r="AX2100" s="22"/>
      <c r="AY2100" s="22"/>
    </row>
    <row r="2101" spans="30:51" ht="13.2">
      <c r="AD2101" s="22"/>
      <c r="AE2101" s="22"/>
      <c r="AF2101" s="22"/>
      <c r="AG2101" s="22"/>
      <c r="AH2101" s="22"/>
      <c r="AI2101" s="22"/>
      <c r="AJ2101" s="22"/>
      <c r="AK2101" s="22"/>
      <c r="AL2101" s="22"/>
      <c r="AM2101" s="22"/>
      <c r="AN2101" s="22"/>
      <c r="AO2101" s="22"/>
      <c r="AP2101" s="22"/>
      <c r="AQ2101" s="22"/>
      <c r="AR2101" s="22"/>
      <c r="AS2101" s="22"/>
      <c r="AT2101" s="22"/>
      <c r="AU2101" s="22"/>
      <c r="AV2101" s="22"/>
      <c r="AW2101" s="22"/>
      <c r="AX2101" s="22"/>
      <c r="AY2101" s="22"/>
    </row>
    <row r="2102" spans="30:51" ht="13.2">
      <c r="AD2102" s="22"/>
      <c r="AE2102" s="22"/>
      <c r="AF2102" s="22"/>
      <c r="AG2102" s="22"/>
      <c r="AH2102" s="22"/>
      <c r="AI2102" s="22"/>
      <c r="AJ2102" s="22"/>
      <c r="AK2102" s="22"/>
      <c r="AL2102" s="22"/>
      <c r="AM2102" s="22"/>
      <c r="AN2102" s="22"/>
      <c r="AO2102" s="22"/>
      <c r="AP2102" s="22"/>
      <c r="AQ2102" s="22"/>
      <c r="AR2102" s="22"/>
      <c r="AS2102" s="22"/>
      <c r="AT2102" s="22"/>
      <c r="AU2102" s="22"/>
      <c r="AV2102" s="22"/>
      <c r="AW2102" s="22"/>
      <c r="AX2102" s="22"/>
      <c r="AY2102" s="22"/>
    </row>
    <row r="2103" spans="30:51" ht="13.2">
      <c r="AD2103" s="22"/>
      <c r="AE2103" s="22"/>
      <c r="AF2103" s="22"/>
      <c r="AG2103" s="22"/>
      <c r="AH2103" s="22"/>
      <c r="AI2103" s="22"/>
      <c r="AJ2103" s="22"/>
      <c r="AK2103" s="22"/>
      <c r="AL2103" s="22"/>
      <c r="AM2103" s="22"/>
      <c r="AN2103" s="22"/>
      <c r="AO2103" s="22"/>
      <c r="AP2103" s="22"/>
      <c r="AQ2103" s="22"/>
      <c r="AR2103" s="22"/>
      <c r="AS2103" s="22"/>
      <c r="AT2103" s="22"/>
      <c r="AU2103" s="22"/>
      <c r="AV2103" s="22"/>
      <c r="AW2103" s="22"/>
      <c r="AX2103" s="22"/>
      <c r="AY2103" s="22"/>
    </row>
    <row r="2104" spans="30:51" ht="13.2"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2"/>
      <c r="AO2104" s="22"/>
      <c r="AP2104" s="22"/>
      <c r="AQ2104" s="22"/>
      <c r="AR2104" s="22"/>
      <c r="AS2104" s="22"/>
      <c r="AT2104" s="22"/>
      <c r="AU2104" s="22"/>
      <c r="AV2104" s="22"/>
      <c r="AW2104" s="22"/>
      <c r="AX2104" s="22"/>
      <c r="AY2104" s="22"/>
    </row>
    <row r="2105" spans="30:51" ht="13.2">
      <c r="AD2105" s="22"/>
      <c r="AE2105" s="22"/>
      <c r="AF2105" s="22"/>
      <c r="AG2105" s="22"/>
      <c r="AH2105" s="22"/>
      <c r="AI2105" s="22"/>
      <c r="AJ2105" s="22"/>
      <c r="AK2105" s="22"/>
      <c r="AL2105" s="22"/>
      <c r="AM2105" s="22"/>
      <c r="AN2105" s="22"/>
      <c r="AO2105" s="22"/>
      <c r="AP2105" s="22"/>
      <c r="AQ2105" s="22"/>
      <c r="AR2105" s="22"/>
      <c r="AS2105" s="22"/>
      <c r="AT2105" s="22"/>
      <c r="AU2105" s="22"/>
      <c r="AV2105" s="22"/>
      <c r="AW2105" s="22"/>
      <c r="AX2105" s="22"/>
      <c r="AY2105" s="22"/>
    </row>
    <row r="2106" spans="30:51" ht="13.2">
      <c r="AD2106" s="22"/>
      <c r="AE2106" s="22"/>
      <c r="AF2106" s="22"/>
      <c r="AG2106" s="22"/>
      <c r="AH2106" s="22"/>
      <c r="AI2106" s="22"/>
      <c r="AJ2106" s="22"/>
      <c r="AK2106" s="22"/>
      <c r="AL2106" s="22"/>
      <c r="AM2106" s="22"/>
      <c r="AN2106" s="22"/>
      <c r="AO2106" s="22"/>
      <c r="AP2106" s="22"/>
      <c r="AQ2106" s="22"/>
      <c r="AR2106" s="22"/>
      <c r="AS2106" s="22"/>
      <c r="AT2106" s="22"/>
      <c r="AU2106" s="22"/>
      <c r="AV2106" s="22"/>
      <c r="AW2106" s="22"/>
      <c r="AX2106" s="22"/>
      <c r="AY2106" s="22"/>
    </row>
    <row r="2107" spans="30:51" ht="13.2">
      <c r="AD2107" s="22"/>
      <c r="AE2107" s="22"/>
      <c r="AF2107" s="22"/>
      <c r="AG2107" s="22"/>
      <c r="AH2107" s="22"/>
      <c r="AI2107" s="22"/>
      <c r="AJ2107" s="22"/>
      <c r="AK2107" s="22"/>
      <c r="AL2107" s="22"/>
      <c r="AM2107" s="22"/>
      <c r="AN2107" s="22"/>
      <c r="AO2107" s="22"/>
      <c r="AP2107" s="22"/>
      <c r="AQ2107" s="22"/>
      <c r="AR2107" s="22"/>
      <c r="AS2107" s="22"/>
      <c r="AT2107" s="22"/>
      <c r="AU2107" s="22"/>
      <c r="AV2107" s="22"/>
      <c r="AW2107" s="22"/>
      <c r="AX2107" s="22"/>
      <c r="AY2107" s="22"/>
    </row>
    <row r="2108" spans="30:51" ht="13.2">
      <c r="AD2108" s="22"/>
      <c r="AE2108" s="22"/>
      <c r="AF2108" s="22"/>
      <c r="AG2108" s="22"/>
      <c r="AH2108" s="22"/>
      <c r="AI2108" s="22"/>
      <c r="AJ2108" s="22"/>
      <c r="AK2108" s="22"/>
      <c r="AL2108" s="22"/>
      <c r="AM2108" s="22"/>
      <c r="AN2108" s="22"/>
      <c r="AO2108" s="22"/>
      <c r="AP2108" s="22"/>
      <c r="AQ2108" s="22"/>
      <c r="AR2108" s="22"/>
      <c r="AS2108" s="22"/>
      <c r="AT2108" s="22"/>
      <c r="AU2108" s="22"/>
      <c r="AV2108" s="22"/>
      <c r="AW2108" s="22"/>
      <c r="AX2108" s="22"/>
      <c r="AY2108" s="22"/>
    </row>
    <row r="2109" spans="30:51" ht="13.2">
      <c r="AD2109" s="22"/>
      <c r="AE2109" s="22"/>
      <c r="AF2109" s="22"/>
      <c r="AG2109" s="22"/>
      <c r="AH2109" s="22"/>
      <c r="AI2109" s="22"/>
      <c r="AJ2109" s="22"/>
      <c r="AK2109" s="22"/>
      <c r="AL2109" s="22"/>
      <c r="AM2109" s="22"/>
      <c r="AN2109" s="22"/>
      <c r="AO2109" s="22"/>
      <c r="AP2109" s="22"/>
      <c r="AQ2109" s="22"/>
      <c r="AR2109" s="22"/>
      <c r="AS2109" s="22"/>
      <c r="AT2109" s="22"/>
      <c r="AU2109" s="22"/>
      <c r="AV2109" s="22"/>
      <c r="AW2109" s="22"/>
      <c r="AX2109" s="22"/>
      <c r="AY2109" s="22"/>
    </row>
    <row r="2110" spans="30:51" ht="13.2">
      <c r="AD2110" s="22"/>
      <c r="AE2110" s="22"/>
      <c r="AF2110" s="22"/>
      <c r="AG2110" s="22"/>
      <c r="AH2110" s="22"/>
      <c r="AI2110" s="22"/>
      <c r="AJ2110" s="22"/>
      <c r="AK2110" s="22"/>
      <c r="AL2110" s="22"/>
      <c r="AM2110" s="22"/>
      <c r="AN2110" s="22"/>
      <c r="AO2110" s="22"/>
      <c r="AP2110" s="22"/>
      <c r="AQ2110" s="22"/>
      <c r="AR2110" s="22"/>
      <c r="AS2110" s="22"/>
      <c r="AT2110" s="22"/>
      <c r="AU2110" s="22"/>
      <c r="AV2110" s="22"/>
      <c r="AW2110" s="22"/>
      <c r="AX2110" s="22"/>
      <c r="AY2110" s="22"/>
    </row>
    <row r="2111" spans="30:51" ht="13.2">
      <c r="AD2111" s="22"/>
      <c r="AE2111" s="22"/>
      <c r="AF2111" s="22"/>
      <c r="AG2111" s="22"/>
      <c r="AH2111" s="22"/>
      <c r="AI2111" s="22"/>
      <c r="AJ2111" s="22"/>
      <c r="AK2111" s="22"/>
      <c r="AL2111" s="22"/>
      <c r="AM2111" s="22"/>
      <c r="AN2111" s="22"/>
      <c r="AO2111" s="22"/>
      <c r="AP2111" s="22"/>
      <c r="AQ2111" s="22"/>
      <c r="AR2111" s="22"/>
      <c r="AS2111" s="22"/>
      <c r="AT2111" s="22"/>
      <c r="AU2111" s="22"/>
      <c r="AV2111" s="22"/>
      <c r="AW2111" s="22"/>
      <c r="AX2111" s="22"/>
      <c r="AY2111" s="22"/>
    </row>
    <row r="2112" spans="30:51" ht="13.2">
      <c r="AD2112" s="22"/>
      <c r="AE2112" s="22"/>
      <c r="AF2112" s="22"/>
      <c r="AG2112" s="22"/>
      <c r="AH2112" s="22"/>
      <c r="AI2112" s="22"/>
      <c r="AJ2112" s="22"/>
      <c r="AK2112" s="22"/>
      <c r="AL2112" s="22"/>
      <c r="AM2112" s="22"/>
      <c r="AN2112" s="22"/>
      <c r="AO2112" s="22"/>
      <c r="AP2112" s="22"/>
      <c r="AQ2112" s="22"/>
      <c r="AR2112" s="22"/>
      <c r="AS2112" s="22"/>
      <c r="AT2112" s="22"/>
      <c r="AU2112" s="22"/>
      <c r="AV2112" s="22"/>
      <c r="AW2112" s="22"/>
      <c r="AX2112" s="22"/>
      <c r="AY2112" s="22"/>
    </row>
    <row r="2113" spans="30:51" ht="13.2">
      <c r="AD2113" s="22"/>
      <c r="AE2113" s="22"/>
      <c r="AF2113" s="22"/>
      <c r="AG2113" s="22"/>
      <c r="AH2113" s="22"/>
      <c r="AI2113" s="22"/>
      <c r="AJ2113" s="22"/>
      <c r="AK2113" s="22"/>
      <c r="AL2113" s="22"/>
      <c r="AM2113" s="22"/>
      <c r="AN2113" s="22"/>
      <c r="AO2113" s="22"/>
      <c r="AP2113" s="22"/>
      <c r="AQ2113" s="22"/>
      <c r="AR2113" s="22"/>
      <c r="AS2113" s="22"/>
      <c r="AT2113" s="22"/>
      <c r="AU2113" s="22"/>
      <c r="AV2113" s="22"/>
      <c r="AW2113" s="22"/>
      <c r="AX2113" s="22"/>
      <c r="AY2113" s="22"/>
    </row>
    <row r="2114" spans="30:51" ht="13.2">
      <c r="AD2114" s="22"/>
      <c r="AE2114" s="22"/>
      <c r="AF2114" s="22"/>
      <c r="AG2114" s="22"/>
      <c r="AH2114" s="22"/>
      <c r="AI2114" s="22"/>
      <c r="AJ2114" s="22"/>
      <c r="AK2114" s="22"/>
      <c r="AL2114" s="22"/>
      <c r="AM2114" s="22"/>
      <c r="AN2114" s="22"/>
      <c r="AO2114" s="22"/>
      <c r="AP2114" s="22"/>
      <c r="AQ2114" s="22"/>
      <c r="AR2114" s="22"/>
      <c r="AS2114" s="22"/>
      <c r="AT2114" s="22"/>
      <c r="AU2114" s="22"/>
      <c r="AV2114" s="22"/>
      <c r="AW2114" s="22"/>
      <c r="AX2114" s="22"/>
      <c r="AY2114" s="22"/>
    </row>
    <row r="2115" spans="30:51" ht="13.2">
      <c r="AD2115" s="22"/>
      <c r="AE2115" s="22"/>
      <c r="AF2115" s="22"/>
      <c r="AG2115" s="22"/>
      <c r="AH2115" s="22"/>
      <c r="AI2115" s="22"/>
      <c r="AJ2115" s="22"/>
      <c r="AK2115" s="22"/>
      <c r="AL2115" s="22"/>
      <c r="AM2115" s="22"/>
      <c r="AN2115" s="22"/>
      <c r="AO2115" s="22"/>
      <c r="AP2115" s="22"/>
      <c r="AQ2115" s="22"/>
      <c r="AR2115" s="22"/>
      <c r="AS2115" s="22"/>
      <c r="AT2115" s="22"/>
      <c r="AU2115" s="22"/>
      <c r="AV2115" s="22"/>
      <c r="AW2115" s="22"/>
      <c r="AX2115" s="22"/>
      <c r="AY2115" s="22"/>
    </row>
    <row r="2116" spans="30:51" ht="13.2">
      <c r="AD2116" s="22"/>
      <c r="AE2116" s="22"/>
      <c r="AF2116" s="22"/>
      <c r="AG2116" s="22"/>
      <c r="AH2116" s="22"/>
      <c r="AI2116" s="22"/>
      <c r="AJ2116" s="22"/>
      <c r="AK2116" s="22"/>
      <c r="AL2116" s="22"/>
      <c r="AM2116" s="22"/>
      <c r="AN2116" s="22"/>
      <c r="AO2116" s="22"/>
      <c r="AP2116" s="22"/>
      <c r="AQ2116" s="22"/>
      <c r="AR2116" s="22"/>
      <c r="AS2116" s="22"/>
      <c r="AT2116" s="22"/>
      <c r="AU2116" s="22"/>
      <c r="AV2116" s="22"/>
      <c r="AW2116" s="22"/>
      <c r="AX2116" s="22"/>
      <c r="AY2116" s="22"/>
    </row>
    <row r="2117" spans="30:51" ht="13.2">
      <c r="AD2117" s="22"/>
      <c r="AE2117" s="22"/>
      <c r="AF2117" s="22"/>
      <c r="AG2117" s="22"/>
      <c r="AH2117" s="22"/>
      <c r="AI2117" s="22"/>
      <c r="AJ2117" s="22"/>
      <c r="AK2117" s="22"/>
      <c r="AL2117" s="22"/>
      <c r="AM2117" s="22"/>
      <c r="AN2117" s="22"/>
      <c r="AO2117" s="22"/>
      <c r="AP2117" s="22"/>
      <c r="AQ2117" s="22"/>
      <c r="AR2117" s="22"/>
      <c r="AS2117" s="22"/>
      <c r="AT2117" s="22"/>
      <c r="AU2117" s="22"/>
      <c r="AV2117" s="22"/>
      <c r="AW2117" s="22"/>
      <c r="AX2117" s="22"/>
      <c r="AY2117" s="22"/>
    </row>
    <row r="2118" spans="30:51" ht="13.2">
      <c r="AD2118" s="22"/>
      <c r="AE2118" s="22"/>
      <c r="AF2118" s="22"/>
      <c r="AG2118" s="22"/>
      <c r="AH2118" s="22"/>
      <c r="AI2118" s="22"/>
      <c r="AJ2118" s="22"/>
      <c r="AK2118" s="22"/>
      <c r="AL2118" s="22"/>
      <c r="AM2118" s="22"/>
      <c r="AN2118" s="22"/>
      <c r="AO2118" s="22"/>
      <c r="AP2118" s="22"/>
      <c r="AQ2118" s="22"/>
      <c r="AR2118" s="22"/>
      <c r="AS2118" s="22"/>
      <c r="AT2118" s="22"/>
      <c r="AU2118" s="22"/>
      <c r="AV2118" s="22"/>
      <c r="AW2118" s="22"/>
      <c r="AX2118" s="22"/>
      <c r="AY2118" s="22"/>
    </row>
    <row r="2119" spans="30:51" ht="13.2">
      <c r="AD2119" s="22"/>
      <c r="AE2119" s="22"/>
      <c r="AF2119" s="22"/>
      <c r="AG2119" s="22"/>
      <c r="AH2119" s="22"/>
      <c r="AI2119" s="22"/>
      <c r="AJ2119" s="22"/>
      <c r="AK2119" s="22"/>
      <c r="AL2119" s="22"/>
      <c r="AM2119" s="22"/>
      <c r="AN2119" s="22"/>
      <c r="AO2119" s="22"/>
      <c r="AP2119" s="22"/>
      <c r="AQ2119" s="22"/>
      <c r="AR2119" s="22"/>
      <c r="AS2119" s="22"/>
      <c r="AT2119" s="22"/>
      <c r="AU2119" s="22"/>
      <c r="AV2119" s="22"/>
      <c r="AW2119" s="22"/>
      <c r="AX2119" s="22"/>
      <c r="AY2119" s="22"/>
    </row>
    <row r="2120" spans="30:51" ht="13.2">
      <c r="AD2120" s="22"/>
      <c r="AE2120" s="22"/>
      <c r="AF2120" s="22"/>
      <c r="AG2120" s="22"/>
      <c r="AH2120" s="22"/>
      <c r="AI2120" s="22"/>
      <c r="AJ2120" s="22"/>
      <c r="AK2120" s="22"/>
      <c r="AL2120" s="22"/>
      <c r="AM2120" s="22"/>
      <c r="AN2120" s="22"/>
      <c r="AO2120" s="22"/>
      <c r="AP2120" s="22"/>
      <c r="AQ2120" s="22"/>
      <c r="AR2120" s="22"/>
      <c r="AS2120" s="22"/>
      <c r="AT2120" s="22"/>
      <c r="AU2120" s="22"/>
      <c r="AV2120" s="22"/>
      <c r="AW2120" s="22"/>
      <c r="AX2120" s="22"/>
      <c r="AY2120" s="22"/>
    </row>
    <row r="2121" spans="30:51" ht="13.2">
      <c r="AD2121" s="22"/>
      <c r="AE2121" s="22"/>
      <c r="AF2121" s="22"/>
      <c r="AG2121" s="22"/>
      <c r="AH2121" s="22"/>
      <c r="AI2121" s="22"/>
      <c r="AJ2121" s="22"/>
      <c r="AK2121" s="22"/>
      <c r="AL2121" s="22"/>
      <c r="AM2121" s="22"/>
      <c r="AN2121" s="22"/>
      <c r="AO2121" s="22"/>
      <c r="AP2121" s="22"/>
      <c r="AQ2121" s="22"/>
      <c r="AR2121" s="22"/>
      <c r="AS2121" s="22"/>
      <c r="AT2121" s="22"/>
      <c r="AU2121" s="22"/>
      <c r="AV2121" s="22"/>
      <c r="AW2121" s="22"/>
      <c r="AX2121" s="22"/>
      <c r="AY2121" s="22"/>
    </row>
    <row r="2122" spans="30:51" ht="13.2">
      <c r="AD2122" s="22"/>
      <c r="AE2122" s="22"/>
      <c r="AF2122" s="22"/>
      <c r="AG2122" s="22"/>
      <c r="AH2122" s="22"/>
      <c r="AI2122" s="22"/>
      <c r="AJ2122" s="22"/>
      <c r="AK2122" s="22"/>
      <c r="AL2122" s="22"/>
      <c r="AM2122" s="22"/>
      <c r="AN2122" s="22"/>
      <c r="AO2122" s="22"/>
      <c r="AP2122" s="22"/>
      <c r="AQ2122" s="22"/>
      <c r="AR2122" s="22"/>
      <c r="AS2122" s="22"/>
      <c r="AT2122" s="22"/>
      <c r="AU2122" s="22"/>
      <c r="AV2122" s="22"/>
      <c r="AW2122" s="22"/>
      <c r="AX2122" s="22"/>
      <c r="AY2122" s="22"/>
    </row>
    <row r="2123" spans="30:51" ht="13.2">
      <c r="AD2123" s="22"/>
      <c r="AE2123" s="22"/>
      <c r="AF2123" s="22"/>
      <c r="AG2123" s="22"/>
      <c r="AH2123" s="22"/>
      <c r="AI2123" s="22"/>
      <c r="AJ2123" s="22"/>
      <c r="AK2123" s="22"/>
      <c r="AL2123" s="22"/>
      <c r="AM2123" s="22"/>
      <c r="AN2123" s="22"/>
      <c r="AO2123" s="22"/>
      <c r="AP2123" s="22"/>
      <c r="AQ2123" s="22"/>
      <c r="AR2123" s="22"/>
      <c r="AS2123" s="22"/>
      <c r="AT2123" s="22"/>
      <c r="AU2123" s="22"/>
      <c r="AV2123" s="22"/>
      <c r="AW2123" s="22"/>
      <c r="AX2123" s="22"/>
      <c r="AY2123" s="22"/>
    </row>
    <row r="2124" spans="30:51" ht="13.2">
      <c r="AD2124" s="22"/>
      <c r="AE2124" s="22"/>
      <c r="AF2124" s="22"/>
      <c r="AG2124" s="22"/>
      <c r="AH2124" s="22"/>
      <c r="AI2124" s="22"/>
      <c r="AJ2124" s="22"/>
      <c r="AK2124" s="22"/>
      <c r="AL2124" s="22"/>
      <c r="AM2124" s="22"/>
      <c r="AN2124" s="22"/>
      <c r="AO2124" s="22"/>
      <c r="AP2124" s="22"/>
      <c r="AQ2124" s="22"/>
      <c r="AR2124" s="22"/>
      <c r="AS2124" s="22"/>
      <c r="AT2124" s="22"/>
      <c r="AU2124" s="22"/>
      <c r="AV2124" s="22"/>
      <c r="AW2124" s="22"/>
      <c r="AX2124" s="22"/>
      <c r="AY2124" s="22"/>
    </row>
    <row r="2125" spans="30:51" ht="13.2">
      <c r="AD2125" s="22"/>
      <c r="AE2125" s="22"/>
      <c r="AF2125" s="22"/>
      <c r="AG2125" s="22"/>
      <c r="AH2125" s="22"/>
      <c r="AI2125" s="22"/>
      <c r="AJ2125" s="22"/>
      <c r="AK2125" s="22"/>
      <c r="AL2125" s="22"/>
      <c r="AM2125" s="22"/>
      <c r="AN2125" s="22"/>
      <c r="AO2125" s="22"/>
      <c r="AP2125" s="22"/>
      <c r="AQ2125" s="22"/>
      <c r="AR2125" s="22"/>
      <c r="AS2125" s="22"/>
      <c r="AT2125" s="22"/>
      <c r="AU2125" s="22"/>
      <c r="AV2125" s="22"/>
      <c r="AW2125" s="22"/>
      <c r="AX2125" s="22"/>
      <c r="AY2125" s="22"/>
    </row>
    <row r="2126" spans="30:51" ht="13.2">
      <c r="AD2126" s="22"/>
      <c r="AE2126" s="22"/>
      <c r="AF2126" s="22"/>
      <c r="AG2126" s="22"/>
      <c r="AH2126" s="22"/>
      <c r="AI2126" s="22"/>
      <c r="AJ2126" s="22"/>
      <c r="AK2126" s="22"/>
      <c r="AL2126" s="22"/>
      <c r="AM2126" s="22"/>
      <c r="AN2126" s="22"/>
      <c r="AO2126" s="22"/>
      <c r="AP2126" s="22"/>
      <c r="AQ2126" s="22"/>
      <c r="AR2126" s="22"/>
      <c r="AS2126" s="22"/>
      <c r="AT2126" s="22"/>
      <c r="AU2126" s="22"/>
      <c r="AV2126" s="22"/>
      <c r="AW2126" s="22"/>
      <c r="AX2126" s="22"/>
      <c r="AY2126" s="22"/>
    </row>
    <row r="2127" spans="30:51" ht="13.2">
      <c r="AD2127" s="22"/>
      <c r="AE2127" s="22"/>
      <c r="AF2127" s="22"/>
      <c r="AG2127" s="22"/>
      <c r="AH2127" s="22"/>
      <c r="AI2127" s="22"/>
      <c r="AJ2127" s="22"/>
      <c r="AK2127" s="22"/>
      <c r="AL2127" s="22"/>
      <c r="AM2127" s="22"/>
      <c r="AN2127" s="22"/>
      <c r="AO2127" s="22"/>
      <c r="AP2127" s="22"/>
      <c r="AQ2127" s="22"/>
      <c r="AR2127" s="22"/>
      <c r="AS2127" s="22"/>
      <c r="AT2127" s="22"/>
      <c r="AU2127" s="22"/>
      <c r="AV2127" s="22"/>
      <c r="AW2127" s="22"/>
      <c r="AX2127" s="22"/>
      <c r="AY2127" s="22"/>
    </row>
    <row r="2128" spans="30:51" ht="13.2">
      <c r="AD2128" s="22"/>
      <c r="AE2128" s="22"/>
      <c r="AF2128" s="22"/>
      <c r="AG2128" s="22"/>
      <c r="AH2128" s="22"/>
      <c r="AI2128" s="22"/>
      <c r="AJ2128" s="22"/>
      <c r="AK2128" s="22"/>
      <c r="AL2128" s="22"/>
      <c r="AM2128" s="22"/>
      <c r="AN2128" s="22"/>
      <c r="AO2128" s="22"/>
      <c r="AP2128" s="22"/>
      <c r="AQ2128" s="22"/>
      <c r="AR2128" s="22"/>
      <c r="AS2128" s="22"/>
      <c r="AT2128" s="22"/>
      <c r="AU2128" s="22"/>
      <c r="AV2128" s="22"/>
      <c r="AW2128" s="22"/>
      <c r="AX2128" s="22"/>
      <c r="AY2128" s="22"/>
    </row>
    <row r="2129" spans="30:51" ht="13.2">
      <c r="AD2129" s="22"/>
      <c r="AE2129" s="22"/>
      <c r="AF2129" s="22"/>
      <c r="AG2129" s="22"/>
      <c r="AH2129" s="22"/>
      <c r="AI2129" s="22"/>
      <c r="AJ2129" s="22"/>
      <c r="AK2129" s="22"/>
      <c r="AL2129" s="22"/>
      <c r="AM2129" s="22"/>
      <c r="AN2129" s="22"/>
      <c r="AO2129" s="22"/>
      <c r="AP2129" s="22"/>
      <c r="AQ2129" s="22"/>
      <c r="AR2129" s="22"/>
      <c r="AS2129" s="22"/>
      <c r="AT2129" s="22"/>
      <c r="AU2129" s="22"/>
      <c r="AV2129" s="22"/>
      <c r="AW2129" s="22"/>
      <c r="AX2129" s="22"/>
      <c r="AY2129" s="22"/>
    </row>
    <row r="2130" spans="30:51" ht="13.2">
      <c r="AD2130" s="22"/>
      <c r="AE2130" s="22"/>
      <c r="AF2130" s="22"/>
      <c r="AG2130" s="22"/>
      <c r="AH2130" s="22"/>
      <c r="AI2130" s="22"/>
      <c r="AJ2130" s="22"/>
      <c r="AK2130" s="22"/>
      <c r="AL2130" s="22"/>
      <c r="AM2130" s="22"/>
      <c r="AN2130" s="22"/>
      <c r="AO2130" s="22"/>
      <c r="AP2130" s="22"/>
      <c r="AQ2130" s="22"/>
      <c r="AR2130" s="22"/>
      <c r="AS2130" s="22"/>
      <c r="AT2130" s="22"/>
      <c r="AU2130" s="22"/>
      <c r="AV2130" s="22"/>
      <c r="AW2130" s="22"/>
      <c r="AX2130" s="22"/>
      <c r="AY2130" s="22"/>
    </row>
    <row r="2131" spans="30:51" ht="13.2">
      <c r="AD2131" s="22"/>
      <c r="AE2131" s="22"/>
      <c r="AF2131" s="22"/>
      <c r="AG2131" s="22"/>
      <c r="AH2131" s="22"/>
      <c r="AI2131" s="22"/>
      <c r="AJ2131" s="22"/>
      <c r="AK2131" s="22"/>
      <c r="AL2131" s="22"/>
      <c r="AM2131" s="22"/>
      <c r="AN2131" s="22"/>
      <c r="AO2131" s="22"/>
      <c r="AP2131" s="22"/>
      <c r="AQ2131" s="22"/>
      <c r="AR2131" s="22"/>
      <c r="AS2131" s="22"/>
      <c r="AT2131" s="22"/>
      <c r="AU2131" s="22"/>
      <c r="AV2131" s="22"/>
      <c r="AW2131" s="22"/>
      <c r="AX2131" s="22"/>
      <c r="AY2131" s="22"/>
    </row>
    <row r="2132" spans="30:51" ht="13.2">
      <c r="AD2132" s="22"/>
      <c r="AE2132" s="22"/>
      <c r="AF2132" s="22"/>
      <c r="AG2132" s="22"/>
      <c r="AH2132" s="22"/>
      <c r="AI2132" s="22"/>
      <c r="AJ2132" s="22"/>
      <c r="AK2132" s="22"/>
      <c r="AL2132" s="22"/>
      <c r="AM2132" s="22"/>
      <c r="AN2132" s="22"/>
      <c r="AO2132" s="22"/>
      <c r="AP2132" s="22"/>
      <c r="AQ2132" s="22"/>
      <c r="AR2132" s="22"/>
      <c r="AS2132" s="22"/>
      <c r="AT2132" s="22"/>
      <c r="AU2132" s="22"/>
      <c r="AV2132" s="22"/>
      <c r="AW2132" s="22"/>
      <c r="AX2132" s="22"/>
      <c r="AY2132" s="22"/>
    </row>
    <row r="2133" spans="30:51" ht="13.2">
      <c r="AD2133" s="22"/>
      <c r="AE2133" s="22"/>
      <c r="AF2133" s="22"/>
      <c r="AG2133" s="22"/>
      <c r="AH2133" s="22"/>
      <c r="AI2133" s="22"/>
      <c r="AJ2133" s="22"/>
      <c r="AK2133" s="22"/>
      <c r="AL2133" s="22"/>
      <c r="AM2133" s="22"/>
      <c r="AN2133" s="22"/>
      <c r="AO2133" s="22"/>
      <c r="AP2133" s="22"/>
      <c r="AQ2133" s="22"/>
      <c r="AR2133" s="22"/>
      <c r="AS2133" s="22"/>
      <c r="AT2133" s="22"/>
      <c r="AU2133" s="22"/>
      <c r="AV2133" s="22"/>
      <c r="AW2133" s="22"/>
      <c r="AX2133" s="22"/>
      <c r="AY2133" s="22"/>
    </row>
    <row r="2134" spans="30:51" ht="13.2">
      <c r="AD2134" s="22"/>
      <c r="AE2134" s="22"/>
      <c r="AF2134" s="22"/>
      <c r="AG2134" s="22"/>
      <c r="AH2134" s="22"/>
      <c r="AI2134" s="22"/>
      <c r="AJ2134" s="22"/>
      <c r="AK2134" s="22"/>
      <c r="AL2134" s="22"/>
      <c r="AM2134" s="22"/>
      <c r="AN2134" s="22"/>
      <c r="AO2134" s="22"/>
      <c r="AP2134" s="22"/>
      <c r="AQ2134" s="22"/>
      <c r="AR2134" s="22"/>
      <c r="AS2134" s="22"/>
      <c r="AT2134" s="22"/>
      <c r="AU2134" s="22"/>
      <c r="AV2134" s="22"/>
      <c r="AW2134" s="22"/>
      <c r="AX2134" s="22"/>
      <c r="AY2134" s="22"/>
    </row>
    <row r="2135" spans="30:51" ht="13.2">
      <c r="AD2135" s="22"/>
      <c r="AE2135" s="22"/>
      <c r="AF2135" s="22"/>
      <c r="AG2135" s="22"/>
      <c r="AH2135" s="22"/>
      <c r="AI2135" s="22"/>
      <c r="AJ2135" s="22"/>
      <c r="AK2135" s="22"/>
      <c r="AL2135" s="22"/>
      <c r="AM2135" s="22"/>
      <c r="AN2135" s="22"/>
      <c r="AO2135" s="22"/>
      <c r="AP2135" s="22"/>
      <c r="AQ2135" s="22"/>
      <c r="AR2135" s="22"/>
      <c r="AS2135" s="22"/>
      <c r="AT2135" s="22"/>
      <c r="AU2135" s="22"/>
      <c r="AV2135" s="22"/>
      <c r="AW2135" s="22"/>
      <c r="AX2135" s="22"/>
      <c r="AY2135" s="22"/>
    </row>
    <row r="2136" spans="30:51" ht="13.2">
      <c r="AD2136" s="22"/>
      <c r="AE2136" s="22"/>
      <c r="AF2136" s="22"/>
      <c r="AG2136" s="22"/>
      <c r="AH2136" s="22"/>
      <c r="AI2136" s="22"/>
      <c r="AJ2136" s="22"/>
      <c r="AK2136" s="22"/>
      <c r="AL2136" s="22"/>
      <c r="AM2136" s="22"/>
      <c r="AN2136" s="22"/>
      <c r="AO2136" s="22"/>
      <c r="AP2136" s="22"/>
      <c r="AQ2136" s="22"/>
      <c r="AR2136" s="22"/>
      <c r="AS2136" s="22"/>
      <c r="AT2136" s="22"/>
      <c r="AU2136" s="22"/>
      <c r="AV2136" s="22"/>
      <c r="AW2136" s="22"/>
      <c r="AX2136" s="22"/>
      <c r="AY2136" s="22"/>
    </row>
    <row r="2137" spans="30:51" ht="13.2">
      <c r="AD2137" s="22"/>
      <c r="AE2137" s="22"/>
      <c r="AF2137" s="22"/>
      <c r="AG2137" s="22"/>
      <c r="AH2137" s="22"/>
      <c r="AI2137" s="22"/>
      <c r="AJ2137" s="22"/>
      <c r="AK2137" s="22"/>
      <c r="AL2137" s="22"/>
      <c r="AM2137" s="22"/>
      <c r="AN2137" s="22"/>
      <c r="AO2137" s="22"/>
      <c r="AP2137" s="22"/>
      <c r="AQ2137" s="22"/>
      <c r="AR2137" s="22"/>
      <c r="AS2137" s="22"/>
      <c r="AT2137" s="22"/>
      <c r="AU2137" s="22"/>
      <c r="AV2137" s="22"/>
      <c r="AW2137" s="22"/>
      <c r="AX2137" s="22"/>
      <c r="AY2137" s="22"/>
    </row>
    <row r="2138" spans="30:51" ht="13.2">
      <c r="AD2138" s="22"/>
      <c r="AE2138" s="22"/>
      <c r="AF2138" s="22"/>
      <c r="AG2138" s="22"/>
      <c r="AH2138" s="22"/>
      <c r="AI2138" s="22"/>
      <c r="AJ2138" s="22"/>
      <c r="AK2138" s="22"/>
      <c r="AL2138" s="22"/>
      <c r="AM2138" s="22"/>
      <c r="AN2138" s="22"/>
      <c r="AO2138" s="22"/>
      <c r="AP2138" s="22"/>
      <c r="AQ2138" s="22"/>
      <c r="AR2138" s="22"/>
      <c r="AS2138" s="22"/>
      <c r="AT2138" s="22"/>
      <c r="AU2138" s="22"/>
      <c r="AV2138" s="22"/>
      <c r="AW2138" s="22"/>
      <c r="AX2138" s="22"/>
      <c r="AY2138" s="22"/>
    </row>
    <row r="2139" spans="30:51" ht="13.2">
      <c r="AD2139" s="22"/>
      <c r="AE2139" s="22"/>
      <c r="AF2139" s="22"/>
      <c r="AG2139" s="22"/>
      <c r="AH2139" s="22"/>
      <c r="AI2139" s="22"/>
      <c r="AJ2139" s="22"/>
      <c r="AK2139" s="22"/>
      <c r="AL2139" s="22"/>
      <c r="AM2139" s="22"/>
      <c r="AN2139" s="22"/>
      <c r="AO2139" s="22"/>
      <c r="AP2139" s="22"/>
      <c r="AQ2139" s="22"/>
      <c r="AR2139" s="22"/>
      <c r="AS2139" s="22"/>
      <c r="AT2139" s="22"/>
      <c r="AU2139" s="22"/>
      <c r="AV2139" s="22"/>
      <c r="AW2139" s="22"/>
      <c r="AX2139" s="22"/>
      <c r="AY2139" s="22"/>
    </row>
    <row r="2140" spans="30:51" ht="13.2">
      <c r="AD2140" s="22"/>
      <c r="AE2140" s="22"/>
      <c r="AF2140" s="22"/>
      <c r="AG2140" s="22"/>
      <c r="AH2140" s="22"/>
      <c r="AI2140" s="22"/>
      <c r="AJ2140" s="22"/>
      <c r="AK2140" s="22"/>
      <c r="AL2140" s="22"/>
      <c r="AM2140" s="22"/>
      <c r="AN2140" s="22"/>
      <c r="AO2140" s="22"/>
      <c r="AP2140" s="22"/>
      <c r="AQ2140" s="22"/>
      <c r="AR2140" s="22"/>
      <c r="AS2140" s="22"/>
      <c r="AT2140" s="22"/>
      <c r="AU2140" s="22"/>
      <c r="AV2140" s="22"/>
      <c r="AW2140" s="22"/>
      <c r="AX2140" s="22"/>
      <c r="AY2140" s="22"/>
    </row>
    <row r="2141" spans="30:51" ht="13.2"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</row>
    <row r="2142" spans="30:51" ht="13.2">
      <c r="AD2142" s="22"/>
      <c r="AE2142" s="22"/>
      <c r="AF2142" s="22"/>
      <c r="AG2142" s="22"/>
      <c r="AH2142" s="22"/>
      <c r="AI2142" s="22"/>
      <c r="AJ2142" s="22"/>
      <c r="AK2142" s="22"/>
      <c r="AL2142" s="22"/>
      <c r="AM2142" s="22"/>
      <c r="AN2142" s="22"/>
      <c r="AO2142" s="22"/>
      <c r="AP2142" s="22"/>
      <c r="AQ2142" s="22"/>
      <c r="AR2142" s="22"/>
      <c r="AS2142" s="22"/>
      <c r="AT2142" s="22"/>
      <c r="AU2142" s="22"/>
      <c r="AV2142" s="22"/>
      <c r="AW2142" s="22"/>
      <c r="AX2142" s="22"/>
      <c r="AY2142" s="22"/>
    </row>
    <row r="2143" spans="30:51" ht="13.2">
      <c r="AD2143" s="22"/>
      <c r="AE2143" s="22"/>
      <c r="AF2143" s="22"/>
      <c r="AG2143" s="22"/>
      <c r="AH2143" s="22"/>
      <c r="AI2143" s="22"/>
      <c r="AJ2143" s="22"/>
      <c r="AK2143" s="22"/>
      <c r="AL2143" s="22"/>
      <c r="AM2143" s="22"/>
      <c r="AN2143" s="22"/>
      <c r="AO2143" s="22"/>
      <c r="AP2143" s="22"/>
      <c r="AQ2143" s="22"/>
      <c r="AR2143" s="22"/>
      <c r="AS2143" s="22"/>
      <c r="AT2143" s="22"/>
      <c r="AU2143" s="22"/>
      <c r="AV2143" s="22"/>
      <c r="AW2143" s="22"/>
      <c r="AX2143" s="22"/>
      <c r="AY2143" s="22"/>
    </row>
    <row r="2144" spans="30:51" ht="13.2">
      <c r="AD2144" s="22"/>
      <c r="AE2144" s="22"/>
      <c r="AF2144" s="22"/>
      <c r="AG2144" s="22"/>
      <c r="AH2144" s="22"/>
      <c r="AI2144" s="22"/>
      <c r="AJ2144" s="22"/>
      <c r="AK2144" s="22"/>
      <c r="AL2144" s="22"/>
      <c r="AM2144" s="22"/>
      <c r="AN2144" s="22"/>
      <c r="AO2144" s="22"/>
      <c r="AP2144" s="22"/>
      <c r="AQ2144" s="22"/>
      <c r="AR2144" s="22"/>
      <c r="AS2144" s="22"/>
      <c r="AT2144" s="22"/>
      <c r="AU2144" s="22"/>
      <c r="AV2144" s="22"/>
      <c r="AW2144" s="22"/>
      <c r="AX2144" s="22"/>
      <c r="AY2144" s="22"/>
    </row>
    <row r="2145" spans="30:51" ht="13.2">
      <c r="AD2145" s="22"/>
      <c r="AE2145" s="22"/>
      <c r="AF2145" s="22"/>
      <c r="AG2145" s="22"/>
      <c r="AH2145" s="22"/>
      <c r="AI2145" s="22"/>
      <c r="AJ2145" s="22"/>
      <c r="AK2145" s="22"/>
      <c r="AL2145" s="22"/>
      <c r="AM2145" s="22"/>
      <c r="AN2145" s="22"/>
      <c r="AO2145" s="22"/>
      <c r="AP2145" s="22"/>
      <c r="AQ2145" s="22"/>
      <c r="AR2145" s="22"/>
      <c r="AS2145" s="22"/>
      <c r="AT2145" s="22"/>
      <c r="AU2145" s="22"/>
      <c r="AV2145" s="22"/>
      <c r="AW2145" s="22"/>
      <c r="AX2145" s="22"/>
      <c r="AY2145" s="22"/>
    </row>
    <row r="2146" spans="30:51" ht="13.2">
      <c r="AD2146" s="22"/>
      <c r="AE2146" s="22"/>
      <c r="AF2146" s="22"/>
      <c r="AG2146" s="22"/>
      <c r="AH2146" s="22"/>
      <c r="AI2146" s="22"/>
      <c r="AJ2146" s="22"/>
      <c r="AK2146" s="22"/>
      <c r="AL2146" s="22"/>
      <c r="AM2146" s="22"/>
      <c r="AN2146" s="22"/>
      <c r="AO2146" s="22"/>
      <c r="AP2146" s="22"/>
      <c r="AQ2146" s="22"/>
      <c r="AR2146" s="22"/>
      <c r="AS2146" s="22"/>
      <c r="AT2146" s="22"/>
      <c r="AU2146" s="22"/>
      <c r="AV2146" s="22"/>
      <c r="AW2146" s="22"/>
      <c r="AX2146" s="22"/>
      <c r="AY2146" s="22"/>
    </row>
    <row r="2147" spans="30:51" ht="13.2">
      <c r="AD2147" s="22"/>
      <c r="AE2147" s="22"/>
      <c r="AF2147" s="22"/>
      <c r="AG2147" s="22"/>
      <c r="AH2147" s="22"/>
      <c r="AI2147" s="22"/>
      <c r="AJ2147" s="22"/>
      <c r="AK2147" s="22"/>
      <c r="AL2147" s="22"/>
      <c r="AM2147" s="22"/>
      <c r="AN2147" s="22"/>
      <c r="AO2147" s="22"/>
      <c r="AP2147" s="22"/>
      <c r="AQ2147" s="22"/>
      <c r="AR2147" s="22"/>
      <c r="AS2147" s="22"/>
      <c r="AT2147" s="22"/>
      <c r="AU2147" s="22"/>
      <c r="AV2147" s="22"/>
      <c r="AW2147" s="22"/>
      <c r="AX2147" s="22"/>
      <c r="AY2147" s="22"/>
    </row>
    <row r="2148" spans="30:51" ht="13.2">
      <c r="AD2148" s="22"/>
      <c r="AE2148" s="22"/>
      <c r="AF2148" s="22"/>
      <c r="AG2148" s="22"/>
      <c r="AH2148" s="22"/>
      <c r="AI2148" s="22"/>
      <c r="AJ2148" s="22"/>
      <c r="AK2148" s="22"/>
      <c r="AL2148" s="22"/>
      <c r="AM2148" s="22"/>
      <c r="AN2148" s="22"/>
      <c r="AO2148" s="22"/>
      <c r="AP2148" s="22"/>
      <c r="AQ2148" s="22"/>
      <c r="AR2148" s="22"/>
      <c r="AS2148" s="22"/>
      <c r="AT2148" s="22"/>
      <c r="AU2148" s="22"/>
      <c r="AV2148" s="22"/>
      <c r="AW2148" s="22"/>
      <c r="AX2148" s="22"/>
      <c r="AY2148" s="22"/>
    </row>
    <row r="2149" spans="30:51" ht="13.2"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2"/>
      <c r="AQ2149" s="22"/>
      <c r="AR2149" s="22"/>
      <c r="AS2149" s="22"/>
      <c r="AT2149" s="22"/>
      <c r="AU2149" s="22"/>
      <c r="AV2149" s="22"/>
      <c r="AW2149" s="22"/>
      <c r="AX2149" s="22"/>
      <c r="AY2149" s="22"/>
    </row>
    <row r="2150" spans="30:51" ht="13.2">
      <c r="AD2150" s="22"/>
      <c r="AE2150" s="22"/>
      <c r="AF2150" s="22"/>
      <c r="AG2150" s="22"/>
      <c r="AH2150" s="22"/>
      <c r="AI2150" s="22"/>
      <c r="AJ2150" s="22"/>
      <c r="AK2150" s="22"/>
      <c r="AL2150" s="22"/>
      <c r="AM2150" s="22"/>
      <c r="AN2150" s="22"/>
      <c r="AO2150" s="22"/>
      <c r="AP2150" s="22"/>
      <c r="AQ2150" s="22"/>
      <c r="AR2150" s="22"/>
      <c r="AS2150" s="22"/>
      <c r="AT2150" s="22"/>
      <c r="AU2150" s="22"/>
      <c r="AV2150" s="22"/>
      <c r="AW2150" s="22"/>
      <c r="AX2150" s="22"/>
      <c r="AY2150" s="22"/>
    </row>
    <row r="2151" spans="30:51" ht="13.2">
      <c r="AD2151" s="22"/>
      <c r="AE2151" s="22"/>
      <c r="AF2151" s="22"/>
      <c r="AG2151" s="22"/>
      <c r="AH2151" s="22"/>
      <c r="AI2151" s="22"/>
      <c r="AJ2151" s="22"/>
      <c r="AK2151" s="22"/>
      <c r="AL2151" s="22"/>
      <c r="AM2151" s="22"/>
      <c r="AN2151" s="22"/>
      <c r="AO2151" s="22"/>
      <c r="AP2151" s="22"/>
      <c r="AQ2151" s="22"/>
      <c r="AR2151" s="22"/>
      <c r="AS2151" s="22"/>
      <c r="AT2151" s="22"/>
      <c r="AU2151" s="22"/>
      <c r="AV2151" s="22"/>
      <c r="AW2151" s="22"/>
      <c r="AX2151" s="22"/>
      <c r="AY2151" s="22"/>
    </row>
    <row r="2152" spans="30:51" ht="13.2">
      <c r="AD2152" s="22"/>
      <c r="AE2152" s="22"/>
      <c r="AF2152" s="22"/>
      <c r="AG2152" s="22"/>
      <c r="AH2152" s="22"/>
      <c r="AI2152" s="22"/>
      <c r="AJ2152" s="22"/>
      <c r="AK2152" s="22"/>
      <c r="AL2152" s="22"/>
      <c r="AM2152" s="22"/>
      <c r="AN2152" s="22"/>
      <c r="AO2152" s="22"/>
      <c r="AP2152" s="22"/>
      <c r="AQ2152" s="22"/>
      <c r="AR2152" s="22"/>
      <c r="AS2152" s="22"/>
      <c r="AT2152" s="22"/>
      <c r="AU2152" s="22"/>
      <c r="AV2152" s="22"/>
      <c r="AW2152" s="22"/>
      <c r="AX2152" s="22"/>
      <c r="AY2152" s="22"/>
    </row>
    <row r="2153" spans="30:51" ht="13.2">
      <c r="AD2153" s="22"/>
      <c r="AE2153" s="22"/>
      <c r="AF2153" s="22"/>
      <c r="AG2153" s="22"/>
      <c r="AH2153" s="22"/>
      <c r="AI2153" s="22"/>
      <c r="AJ2153" s="22"/>
      <c r="AK2153" s="22"/>
      <c r="AL2153" s="22"/>
      <c r="AM2153" s="22"/>
      <c r="AN2153" s="22"/>
      <c r="AO2153" s="22"/>
      <c r="AP2153" s="22"/>
      <c r="AQ2153" s="22"/>
      <c r="AR2153" s="22"/>
      <c r="AS2153" s="22"/>
      <c r="AT2153" s="22"/>
      <c r="AU2153" s="22"/>
      <c r="AV2153" s="22"/>
      <c r="AW2153" s="22"/>
      <c r="AX2153" s="22"/>
      <c r="AY2153" s="22"/>
    </row>
    <row r="2154" spans="30:51" ht="13.2">
      <c r="AD2154" s="22"/>
      <c r="AE2154" s="22"/>
      <c r="AF2154" s="22"/>
      <c r="AG2154" s="22"/>
      <c r="AH2154" s="22"/>
      <c r="AI2154" s="22"/>
      <c r="AJ2154" s="22"/>
      <c r="AK2154" s="22"/>
      <c r="AL2154" s="22"/>
      <c r="AM2154" s="22"/>
      <c r="AN2154" s="22"/>
      <c r="AO2154" s="22"/>
      <c r="AP2154" s="22"/>
      <c r="AQ2154" s="22"/>
      <c r="AR2154" s="22"/>
      <c r="AS2154" s="22"/>
      <c r="AT2154" s="22"/>
      <c r="AU2154" s="22"/>
      <c r="AV2154" s="22"/>
      <c r="AW2154" s="22"/>
      <c r="AX2154" s="22"/>
      <c r="AY2154" s="22"/>
    </row>
    <row r="2155" spans="30:51" ht="13.2">
      <c r="AD2155" s="22"/>
      <c r="AE2155" s="22"/>
      <c r="AF2155" s="22"/>
      <c r="AG2155" s="22"/>
      <c r="AH2155" s="22"/>
      <c r="AI2155" s="22"/>
      <c r="AJ2155" s="22"/>
      <c r="AK2155" s="22"/>
      <c r="AL2155" s="22"/>
      <c r="AM2155" s="22"/>
      <c r="AN2155" s="22"/>
      <c r="AO2155" s="22"/>
      <c r="AP2155" s="22"/>
      <c r="AQ2155" s="22"/>
      <c r="AR2155" s="22"/>
      <c r="AS2155" s="22"/>
      <c r="AT2155" s="22"/>
      <c r="AU2155" s="22"/>
      <c r="AV2155" s="22"/>
      <c r="AW2155" s="22"/>
      <c r="AX2155" s="22"/>
      <c r="AY2155" s="22"/>
    </row>
    <row r="2156" spans="30:51" ht="13.2">
      <c r="AD2156" s="22"/>
      <c r="AE2156" s="22"/>
      <c r="AF2156" s="22"/>
      <c r="AG2156" s="22"/>
      <c r="AH2156" s="22"/>
      <c r="AI2156" s="22"/>
      <c r="AJ2156" s="22"/>
      <c r="AK2156" s="22"/>
      <c r="AL2156" s="22"/>
      <c r="AM2156" s="22"/>
      <c r="AN2156" s="22"/>
      <c r="AO2156" s="22"/>
      <c r="AP2156" s="22"/>
      <c r="AQ2156" s="22"/>
      <c r="AR2156" s="22"/>
      <c r="AS2156" s="22"/>
      <c r="AT2156" s="22"/>
      <c r="AU2156" s="22"/>
      <c r="AV2156" s="22"/>
      <c r="AW2156" s="22"/>
      <c r="AX2156" s="22"/>
      <c r="AY2156" s="22"/>
    </row>
    <row r="2157" spans="30:51" ht="13.2">
      <c r="AD2157" s="22"/>
      <c r="AE2157" s="22"/>
      <c r="AF2157" s="22"/>
      <c r="AG2157" s="22"/>
      <c r="AH2157" s="22"/>
      <c r="AI2157" s="22"/>
      <c r="AJ2157" s="22"/>
      <c r="AK2157" s="22"/>
      <c r="AL2157" s="22"/>
      <c r="AM2157" s="22"/>
      <c r="AN2157" s="22"/>
      <c r="AO2157" s="22"/>
      <c r="AP2157" s="22"/>
      <c r="AQ2157" s="22"/>
      <c r="AR2157" s="22"/>
      <c r="AS2157" s="22"/>
      <c r="AT2157" s="22"/>
      <c r="AU2157" s="22"/>
      <c r="AV2157" s="22"/>
      <c r="AW2157" s="22"/>
      <c r="AX2157" s="22"/>
      <c r="AY2157" s="22"/>
    </row>
    <row r="2158" spans="30:51" ht="13.2"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  <c r="AR2158" s="22"/>
      <c r="AS2158" s="22"/>
      <c r="AT2158" s="22"/>
      <c r="AU2158" s="22"/>
      <c r="AV2158" s="22"/>
      <c r="AW2158" s="22"/>
      <c r="AX2158" s="22"/>
      <c r="AY2158" s="22"/>
    </row>
    <row r="2159" spans="30:51" ht="13.2">
      <c r="AD2159" s="22"/>
      <c r="AE2159" s="22"/>
      <c r="AF2159" s="22"/>
      <c r="AG2159" s="22"/>
      <c r="AH2159" s="22"/>
      <c r="AI2159" s="22"/>
      <c r="AJ2159" s="22"/>
      <c r="AK2159" s="22"/>
      <c r="AL2159" s="22"/>
      <c r="AM2159" s="22"/>
      <c r="AN2159" s="22"/>
      <c r="AO2159" s="22"/>
      <c r="AP2159" s="22"/>
      <c r="AQ2159" s="22"/>
      <c r="AR2159" s="22"/>
      <c r="AS2159" s="22"/>
      <c r="AT2159" s="22"/>
      <c r="AU2159" s="22"/>
      <c r="AV2159" s="22"/>
      <c r="AW2159" s="22"/>
      <c r="AX2159" s="22"/>
      <c r="AY2159" s="22"/>
    </row>
    <row r="2160" spans="30:51" ht="13.2">
      <c r="AD2160" s="22"/>
      <c r="AE2160" s="22"/>
      <c r="AF2160" s="22"/>
      <c r="AG2160" s="22"/>
      <c r="AH2160" s="22"/>
      <c r="AI2160" s="22"/>
      <c r="AJ2160" s="22"/>
      <c r="AK2160" s="22"/>
      <c r="AL2160" s="22"/>
      <c r="AM2160" s="22"/>
      <c r="AN2160" s="22"/>
      <c r="AO2160" s="22"/>
      <c r="AP2160" s="22"/>
      <c r="AQ2160" s="22"/>
      <c r="AR2160" s="22"/>
      <c r="AS2160" s="22"/>
      <c r="AT2160" s="22"/>
      <c r="AU2160" s="22"/>
      <c r="AV2160" s="22"/>
      <c r="AW2160" s="22"/>
      <c r="AX2160" s="22"/>
      <c r="AY2160" s="22"/>
    </row>
    <row r="2161" spans="30:51" ht="13.2">
      <c r="AD2161" s="22"/>
      <c r="AE2161" s="22"/>
      <c r="AF2161" s="22"/>
      <c r="AG2161" s="22"/>
      <c r="AH2161" s="22"/>
      <c r="AI2161" s="22"/>
      <c r="AJ2161" s="22"/>
      <c r="AK2161" s="22"/>
      <c r="AL2161" s="22"/>
      <c r="AM2161" s="22"/>
      <c r="AN2161" s="22"/>
      <c r="AO2161" s="22"/>
      <c r="AP2161" s="22"/>
      <c r="AQ2161" s="22"/>
      <c r="AR2161" s="22"/>
      <c r="AS2161" s="22"/>
      <c r="AT2161" s="22"/>
      <c r="AU2161" s="22"/>
      <c r="AV2161" s="22"/>
      <c r="AW2161" s="22"/>
      <c r="AX2161" s="22"/>
      <c r="AY2161" s="22"/>
    </row>
    <row r="2162" spans="30:51" ht="13.2">
      <c r="AD2162" s="22"/>
      <c r="AE2162" s="22"/>
      <c r="AF2162" s="22"/>
      <c r="AG2162" s="22"/>
      <c r="AH2162" s="22"/>
      <c r="AI2162" s="22"/>
      <c r="AJ2162" s="22"/>
      <c r="AK2162" s="22"/>
      <c r="AL2162" s="22"/>
      <c r="AM2162" s="22"/>
      <c r="AN2162" s="22"/>
      <c r="AO2162" s="22"/>
      <c r="AP2162" s="22"/>
      <c r="AQ2162" s="22"/>
      <c r="AR2162" s="22"/>
      <c r="AS2162" s="22"/>
      <c r="AT2162" s="22"/>
      <c r="AU2162" s="22"/>
      <c r="AV2162" s="22"/>
      <c r="AW2162" s="22"/>
      <c r="AX2162" s="22"/>
      <c r="AY2162" s="22"/>
    </row>
    <row r="2163" spans="30:51" ht="13.2">
      <c r="AD2163" s="22"/>
      <c r="AE2163" s="22"/>
      <c r="AF2163" s="22"/>
      <c r="AG2163" s="22"/>
      <c r="AH2163" s="22"/>
      <c r="AI2163" s="22"/>
      <c r="AJ2163" s="22"/>
      <c r="AK2163" s="22"/>
      <c r="AL2163" s="22"/>
      <c r="AM2163" s="22"/>
      <c r="AN2163" s="22"/>
      <c r="AO2163" s="22"/>
      <c r="AP2163" s="22"/>
      <c r="AQ2163" s="22"/>
      <c r="AR2163" s="22"/>
      <c r="AS2163" s="22"/>
      <c r="AT2163" s="22"/>
      <c r="AU2163" s="22"/>
      <c r="AV2163" s="22"/>
      <c r="AW2163" s="22"/>
      <c r="AX2163" s="22"/>
      <c r="AY2163" s="22"/>
    </row>
    <row r="2164" spans="30:51" ht="13.2">
      <c r="AD2164" s="22"/>
      <c r="AE2164" s="22"/>
      <c r="AF2164" s="22"/>
      <c r="AG2164" s="22"/>
      <c r="AH2164" s="22"/>
      <c r="AI2164" s="22"/>
      <c r="AJ2164" s="22"/>
      <c r="AK2164" s="22"/>
      <c r="AL2164" s="22"/>
      <c r="AM2164" s="22"/>
      <c r="AN2164" s="22"/>
      <c r="AO2164" s="22"/>
      <c r="AP2164" s="22"/>
      <c r="AQ2164" s="22"/>
      <c r="AR2164" s="22"/>
      <c r="AS2164" s="22"/>
      <c r="AT2164" s="22"/>
      <c r="AU2164" s="22"/>
      <c r="AV2164" s="22"/>
      <c r="AW2164" s="22"/>
      <c r="AX2164" s="22"/>
      <c r="AY2164" s="22"/>
    </row>
    <row r="2165" spans="30:51" ht="13.2">
      <c r="AD2165" s="22"/>
      <c r="AE2165" s="22"/>
      <c r="AF2165" s="22"/>
      <c r="AG2165" s="22"/>
      <c r="AH2165" s="22"/>
      <c r="AI2165" s="22"/>
      <c r="AJ2165" s="22"/>
      <c r="AK2165" s="22"/>
      <c r="AL2165" s="22"/>
      <c r="AM2165" s="22"/>
      <c r="AN2165" s="22"/>
      <c r="AO2165" s="22"/>
      <c r="AP2165" s="22"/>
      <c r="AQ2165" s="22"/>
      <c r="AR2165" s="22"/>
      <c r="AS2165" s="22"/>
      <c r="AT2165" s="22"/>
      <c r="AU2165" s="22"/>
      <c r="AV2165" s="22"/>
      <c r="AW2165" s="22"/>
      <c r="AX2165" s="22"/>
      <c r="AY2165" s="22"/>
    </row>
    <row r="2166" spans="30:51" ht="13.2">
      <c r="AD2166" s="22"/>
      <c r="AE2166" s="22"/>
      <c r="AF2166" s="22"/>
      <c r="AG2166" s="22"/>
      <c r="AH2166" s="22"/>
      <c r="AI2166" s="22"/>
      <c r="AJ2166" s="22"/>
      <c r="AK2166" s="22"/>
      <c r="AL2166" s="22"/>
      <c r="AM2166" s="22"/>
      <c r="AN2166" s="22"/>
      <c r="AO2166" s="22"/>
      <c r="AP2166" s="22"/>
      <c r="AQ2166" s="22"/>
      <c r="AR2166" s="22"/>
      <c r="AS2166" s="22"/>
      <c r="AT2166" s="22"/>
      <c r="AU2166" s="22"/>
      <c r="AV2166" s="22"/>
      <c r="AW2166" s="22"/>
      <c r="AX2166" s="22"/>
      <c r="AY2166" s="22"/>
    </row>
    <row r="2167" spans="30:51" ht="13.2">
      <c r="AD2167" s="22"/>
      <c r="AE2167" s="22"/>
      <c r="AF2167" s="22"/>
      <c r="AG2167" s="22"/>
      <c r="AH2167" s="22"/>
      <c r="AI2167" s="22"/>
      <c r="AJ2167" s="22"/>
      <c r="AK2167" s="22"/>
      <c r="AL2167" s="22"/>
      <c r="AM2167" s="22"/>
      <c r="AN2167" s="22"/>
      <c r="AO2167" s="22"/>
      <c r="AP2167" s="22"/>
      <c r="AQ2167" s="22"/>
      <c r="AR2167" s="22"/>
      <c r="AS2167" s="22"/>
      <c r="AT2167" s="22"/>
      <c r="AU2167" s="22"/>
      <c r="AV2167" s="22"/>
      <c r="AW2167" s="22"/>
      <c r="AX2167" s="22"/>
      <c r="AY2167" s="22"/>
    </row>
    <row r="2168" spans="30:51" ht="13.2">
      <c r="AD2168" s="22"/>
      <c r="AE2168" s="22"/>
      <c r="AF2168" s="22"/>
      <c r="AG2168" s="22"/>
      <c r="AH2168" s="22"/>
      <c r="AI2168" s="22"/>
      <c r="AJ2168" s="22"/>
      <c r="AK2168" s="22"/>
      <c r="AL2168" s="22"/>
      <c r="AM2168" s="22"/>
      <c r="AN2168" s="22"/>
      <c r="AO2168" s="22"/>
      <c r="AP2168" s="22"/>
      <c r="AQ2168" s="22"/>
      <c r="AR2168" s="22"/>
      <c r="AS2168" s="22"/>
      <c r="AT2168" s="22"/>
      <c r="AU2168" s="22"/>
      <c r="AV2168" s="22"/>
      <c r="AW2168" s="22"/>
      <c r="AX2168" s="22"/>
      <c r="AY2168" s="22"/>
    </row>
    <row r="2169" spans="30:51" ht="13.2">
      <c r="AD2169" s="22"/>
      <c r="AE2169" s="22"/>
      <c r="AF2169" s="22"/>
      <c r="AG2169" s="22"/>
      <c r="AH2169" s="22"/>
      <c r="AI2169" s="22"/>
      <c r="AJ2169" s="22"/>
      <c r="AK2169" s="22"/>
      <c r="AL2169" s="22"/>
      <c r="AM2169" s="22"/>
      <c r="AN2169" s="22"/>
      <c r="AO2169" s="22"/>
      <c r="AP2169" s="22"/>
      <c r="AQ2169" s="22"/>
      <c r="AR2169" s="22"/>
      <c r="AS2169" s="22"/>
      <c r="AT2169" s="22"/>
      <c r="AU2169" s="22"/>
      <c r="AV2169" s="22"/>
      <c r="AW2169" s="22"/>
      <c r="AX2169" s="22"/>
      <c r="AY2169" s="22"/>
    </row>
    <row r="2170" spans="30:51" ht="13.2">
      <c r="AD2170" s="22"/>
      <c r="AE2170" s="22"/>
      <c r="AF2170" s="22"/>
      <c r="AG2170" s="22"/>
      <c r="AH2170" s="22"/>
      <c r="AI2170" s="22"/>
      <c r="AJ2170" s="22"/>
      <c r="AK2170" s="22"/>
      <c r="AL2170" s="22"/>
      <c r="AM2170" s="22"/>
      <c r="AN2170" s="22"/>
      <c r="AO2170" s="22"/>
      <c r="AP2170" s="22"/>
      <c r="AQ2170" s="22"/>
      <c r="AR2170" s="22"/>
      <c r="AS2170" s="22"/>
      <c r="AT2170" s="22"/>
      <c r="AU2170" s="22"/>
      <c r="AV2170" s="22"/>
      <c r="AW2170" s="22"/>
      <c r="AX2170" s="22"/>
      <c r="AY2170" s="22"/>
    </row>
    <row r="2171" spans="30:51" ht="13.2">
      <c r="AD2171" s="22"/>
      <c r="AE2171" s="22"/>
      <c r="AF2171" s="22"/>
      <c r="AG2171" s="22"/>
      <c r="AH2171" s="22"/>
      <c r="AI2171" s="22"/>
      <c r="AJ2171" s="22"/>
      <c r="AK2171" s="22"/>
      <c r="AL2171" s="22"/>
      <c r="AM2171" s="22"/>
      <c r="AN2171" s="22"/>
      <c r="AO2171" s="22"/>
      <c r="AP2171" s="22"/>
      <c r="AQ2171" s="22"/>
      <c r="AR2171" s="22"/>
      <c r="AS2171" s="22"/>
      <c r="AT2171" s="22"/>
      <c r="AU2171" s="22"/>
      <c r="AV2171" s="22"/>
      <c r="AW2171" s="22"/>
      <c r="AX2171" s="22"/>
      <c r="AY2171" s="22"/>
    </row>
    <row r="2172" spans="30:51" ht="13.2">
      <c r="AD2172" s="22"/>
      <c r="AE2172" s="22"/>
      <c r="AF2172" s="22"/>
      <c r="AG2172" s="22"/>
      <c r="AH2172" s="22"/>
      <c r="AI2172" s="22"/>
      <c r="AJ2172" s="22"/>
      <c r="AK2172" s="22"/>
      <c r="AL2172" s="22"/>
      <c r="AM2172" s="22"/>
      <c r="AN2172" s="22"/>
      <c r="AO2172" s="22"/>
      <c r="AP2172" s="22"/>
      <c r="AQ2172" s="22"/>
      <c r="AR2172" s="22"/>
      <c r="AS2172" s="22"/>
      <c r="AT2172" s="22"/>
      <c r="AU2172" s="22"/>
      <c r="AV2172" s="22"/>
      <c r="AW2172" s="22"/>
      <c r="AX2172" s="22"/>
      <c r="AY2172" s="22"/>
    </row>
    <row r="2173" spans="30:51" ht="13.2">
      <c r="AD2173" s="22"/>
      <c r="AE2173" s="22"/>
      <c r="AF2173" s="22"/>
      <c r="AG2173" s="22"/>
      <c r="AH2173" s="22"/>
      <c r="AI2173" s="22"/>
      <c r="AJ2173" s="22"/>
      <c r="AK2173" s="22"/>
      <c r="AL2173" s="22"/>
      <c r="AM2173" s="22"/>
      <c r="AN2173" s="22"/>
      <c r="AO2173" s="22"/>
      <c r="AP2173" s="22"/>
      <c r="AQ2173" s="22"/>
      <c r="AR2173" s="22"/>
      <c r="AS2173" s="22"/>
      <c r="AT2173" s="22"/>
      <c r="AU2173" s="22"/>
      <c r="AV2173" s="22"/>
      <c r="AW2173" s="22"/>
      <c r="AX2173" s="22"/>
      <c r="AY2173" s="22"/>
    </row>
    <row r="2174" spans="30:51" ht="13.2">
      <c r="AD2174" s="22"/>
      <c r="AE2174" s="22"/>
      <c r="AF2174" s="22"/>
      <c r="AG2174" s="22"/>
      <c r="AH2174" s="22"/>
      <c r="AI2174" s="22"/>
      <c r="AJ2174" s="22"/>
      <c r="AK2174" s="22"/>
      <c r="AL2174" s="22"/>
      <c r="AM2174" s="22"/>
      <c r="AN2174" s="22"/>
      <c r="AO2174" s="22"/>
      <c r="AP2174" s="22"/>
      <c r="AQ2174" s="22"/>
      <c r="AR2174" s="22"/>
      <c r="AS2174" s="22"/>
      <c r="AT2174" s="22"/>
      <c r="AU2174" s="22"/>
      <c r="AV2174" s="22"/>
      <c r="AW2174" s="22"/>
      <c r="AX2174" s="22"/>
      <c r="AY2174" s="22"/>
    </row>
    <row r="2175" spans="30:51" ht="13.2">
      <c r="AD2175" s="22"/>
      <c r="AE2175" s="22"/>
      <c r="AF2175" s="22"/>
      <c r="AG2175" s="22"/>
      <c r="AH2175" s="22"/>
      <c r="AI2175" s="22"/>
      <c r="AJ2175" s="22"/>
      <c r="AK2175" s="22"/>
      <c r="AL2175" s="22"/>
      <c r="AM2175" s="22"/>
      <c r="AN2175" s="22"/>
      <c r="AO2175" s="22"/>
      <c r="AP2175" s="22"/>
      <c r="AQ2175" s="22"/>
      <c r="AR2175" s="22"/>
      <c r="AS2175" s="22"/>
      <c r="AT2175" s="22"/>
      <c r="AU2175" s="22"/>
      <c r="AV2175" s="22"/>
      <c r="AW2175" s="22"/>
      <c r="AX2175" s="22"/>
      <c r="AY2175" s="22"/>
    </row>
    <row r="2176" spans="30:51" ht="13.2">
      <c r="AD2176" s="22"/>
      <c r="AE2176" s="22"/>
      <c r="AF2176" s="22"/>
      <c r="AG2176" s="22"/>
      <c r="AH2176" s="22"/>
      <c r="AI2176" s="22"/>
      <c r="AJ2176" s="22"/>
      <c r="AK2176" s="22"/>
      <c r="AL2176" s="22"/>
      <c r="AM2176" s="22"/>
      <c r="AN2176" s="22"/>
      <c r="AO2176" s="22"/>
      <c r="AP2176" s="22"/>
      <c r="AQ2176" s="22"/>
      <c r="AR2176" s="22"/>
      <c r="AS2176" s="22"/>
      <c r="AT2176" s="22"/>
      <c r="AU2176" s="22"/>
      <c r="AV2176" s="22"/>
      <c r="AW2176" s="22"/>
      <c r="AX2176" s="22"/>
      <c r="AY2176" s="22"/>
    </row>
    <row r="2177" spans="30:51" ht="13.2"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/>
      <c r="AQ2177" s="22"/>
      <c r="AR2177" s="22"/>
      <c r="AS2177" s="22"/>
      <c r="AT2177" s="22"/>
      <c r="AU2177" s="22"/>
      <c r="AV2177" s="22"/>
      <c r="AW2177" s="22"/>
      <c r="AX2177" s="22"/>
      <c r="AY2177" s="22"/>
    </row>
    <row r="2178" spans="30:51" ht="13.2"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</row>
    <row r="2179" spans="30:51" ht="13.2">
      <c r="AD2179" s="22"/>
      <c r="AE2179" s="22"/>
      <c r="AF2179" s="22"/>
      <c r="AG2179" s="22"/>
      <c r="AH2179" s="22"/>
      <c r="AI2179" s="22"/>
      <c r="AJ2179" s="22"/>
      <c r="AK2179" s="22"/>
      <c r="AL2179" s="22"/>
      <c r="AM2179" s="22"/>
      <c r="AN2179" s="22"/>
      <c r="AO2179" s="22"/>
      <c r="AP2179" s="22"/>
      <c r="AQ2179" s="22"/>
      <c r="AR2179" s="22"/>
      <c r="AS2179" s="22"/>
      <c r="AT2179" s="22"/>
      <c r="AU2179" s="22"/>
      <c r="AV2179" s="22"/>
      <c r="AW2179" s="22"/>
      <c r="AX2179" s="22"/>
      <c r="AY2179" s="22"/>
    </row>
    <row r="2180" spans="30:51" ht="13.2">
      <c r="AD2180" s="22"/>
      <c r="AE2180" s="22"/>
      <c r="AF2180" s="22"/>
      <c r="AG2180" s="22"/>
      <c r="AH2180" s="22"/>
      <c r="AI2180" s="22"/>
      <c r="AJ2180" s="22"/>
      <c r="AK2180" s="22"/>
      <c r="AL2180" s="22"/>
      <c r="AM2180" s="22"/>
      <c r="AN2180" s="22"/>
      <c r="AO2180" s="22"/>
      <c r="AP2180" s="22"/>
      <c r="AQ2180" s="22"/>
      <c r="AR2180" s="22"/>
      <c r="AS2180" s="22"/>
      <c r="AT2180" s="22"/>
      <c r="AU2180" s="22"/>
      <c r="AV2180" s="22"/>
      <c r="AW2180" s="22"/>
      <c r="AX2180" s="22"/>
      <c r="AY2180" s="22"/>
    </row>
    <row r="2181" spans="30:51" ht="13.2">
      <c r="AD2181" s="22"/>
      <c r="AE2181" s="22"/>
      <c r="AF2181" s="22"/>
      <c r="AG2181" s="22"/>
      <c r="AH2181" s="22"/>
      <c r="AI2181" s="22"/>
      <c r="AJ2181" s="22"/>
      <c r="AK2181" s="22"/>
      <c r="AL2181" s="22"/>
      <c r="AM2181" s="22"/>
      <c r="AN2181" s="22"/>
      <c r="AO2181" s="22"/>
      <c r="AP2181" s="22"/>
      <c r="AQ2181" s="22"/>
      <c r="AR2181" s="22"/>
      <c r="AS2181" s="22"/>
      <c r="AT2181" s="22"/>
      <c r="AU2181" s="22"/>
      <c r="AV2181" s="22"/>
      <c r="AW2181" s="22"/>
      <c r="AX2181" s="22"/>
      <c r="AY2181" s="22"/>
    </row>
    <row r="2182" spans="30:51" ht="13.2">
      <c r="AD2182" s="22"/>
      <c r="AE2182" s="22"/>
      <c r="AF2182" s="22"/>
      <c r="AG2182" s="22"/>
      <c r="AH2182" s="22"/>
      <c r="AI2182" s="22"/>
      <c r="AJ2182" s="22"/>
      <c r="AK2182" s="22"/>
      <c r="AL2182" s="22"/>
      <c r="AM2182" s="22"/>
      <c r="AN2182" s="22"/>
      <c r="AO2182" s="22"/>
      <c r="AP2182" s="22"/>
      <c r="AQ2182" s="22"/>
      <c r="AR2182" s="22"/>
      <c r="AS2182" s="22"/>
      <c r="AT2182" s="22"/>
      <c r="AU2182" s="22"/>
      <c r="AV2182" s="22"/>
      <c r="AW2182" s="22"/>
      <c r="AX2182" s="22"/>
      <c r="AY2182" s="22"/>
    </row>
    <row r="2183" spans="30:51" ht="13.2">
      <c r="AD2183" s="22"/>
      <c r="AE2183" s="22"/>
      <c r="AF2183" s="22"/>
      <c r="AG2183" s="22"/>
      <c r="AH2183" s="22"/>
      <c r="AI2183" s="22"/>
      <c r="AJ2183" s="22"/>
      <c r="AK2183" s="22"/>
      <c r="AL2183" s="22"/>
      <c r="AM2183" s="22"/>
      <c r="AN2183" s="22"/>
      <c r="AO2183" s="22"/>
      <c r="AP2183" s="22"/>
      <c r="AQ2183" s="22"/>
      <c r="AR2183" s="22"/>
      <c r="AS2183" s="22"/>
      <c r="AT2183" s="22"/>
      <c r="AU2183" s="22"/>
      <c r="AV2183" s="22"/>
      <c r="AW2183" s="22"/>
      <c r="AX2183" s="22"/>
      <c r="AY2183" s="22"/>
    </row>
    <row r="2184" spans="30:51" ht="13.2">
      <c r="AD2184" s="22"/>
      <c r="AE2184" s="22"/>
      <c r="AF2184" s="22"/>
      <c r="AG2184" s="22"/>
      <c r="AH2184" s="22"/>
      <c r="AI2184" s="22"/>
      <c r="AJ2184" s="22"/>
      <c r="AK2184" s="22"/>
      <c r="AL2184" s="22"/>
      <c r="AM2184" s="22"/>
      <c r="AN2184" s="22"/>
      <c r="AO2184" s="22"/>
      <c r="AP2184" s="22"/>
      <c r="AQ2184" s="22"/>
      <c r="AR2184" s="22"/>
      <c r="AS2184" s="22"/>
      <c r="AT2184" s="22"/>
      <c r="AU2184" s="22"/>
      <c r="AV2184" s="22"/>
      <c r="AW2184" s="22"/>
      <c r="AX2184" s="22"/>
      <c r="AY2184" s="22"/>
    </row>
    <row r="2185" spans="30:51" ht="13.2">
      <c r="AD2185" s="22"/>
      <c r="AE2185" s="22"/>
      <c r="AF2185" s="22"/>
      <c r="AG2185" s="22"/>
      <c r="AH2185" s="22"/>
      <c r="AI2185" s="22"/>
      <c r="AJ2185" s="22"/>
      <c r="AK2185" s="22"/>
      <c r="AL2185" s="22"/>
      <c r="AM2185" s="22"/>
      <c r="AN2185" s="22"/>
      <c r="AO2185" s="22"/>
      <c r="AP2185" s="22"/>
      <c r="AQ2185" s="22"/>
      <c r="AR2185" s="22"/>
      <c r="AS2185" s="22"/>
      <c r="AT2185" s="22"/>
      <c r="AU2185" s="22"/>
      <c r="AV2185" s="22"/>
      <c r="AW2185" s="22"/>
      <c r="AX2185" s="22"/>
      <c r="AY2185" s="22"/>
    </row>
    <row r="2186" spans="30:51" ht="13.2"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2"/>
      <c r="AQ2186" s="22"/>
      <c r="AR2186" s="22"/>
      <c r="AS2186" s="22"/>
      <c r="AT2186" s="22"/>
      <c r="AU2186" s="22"/>
      <c r="AV2186" s="22"/>
      <c r="AW2186" s="22"/>
      <c r="AX2186" s="22"/>
      <c r="AY2186" s="22"/>
    </row>
    <row r="2187" spans="30:51" ht="13.2">
      <c r="AD2187" s="22"/>
      <c r="AE2187" s="22"/>
      <c r="AF2187" s="22"/>
      <c r="AG2187" s="22"/>
      <c r="AH2187" s="22"/>
      <c r="AI2187" s="22"/>
      <c r="AJ2187" s="22"/>
      <c r="AK2187" s="22"/>
      <c r="AL2187" s="22"/>
      <c r="AM2187" s="22"/>
      <c r="AN2187" s="22"/>
      <c r="AO2187" s="22"/>
      <c r="AP2187" s="22"/>
      <c r="AQ2187" s="22"/>
      <c r="AR2187" s="22"/>
      <c r="AS2187" s="22"/>
      <c r="AT2187" s="22"/>
      <c r="AU2187" s="22"/>
      <c r="AV2187" s="22"/>
      <c r="AW2187" s="22"/>
      <c r="AX2187" s="22"/>
      <c r="AY2187" s="22"/>
    </row>
    <row r="2188" spans="30:51" ht="13.2"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  <c r="AR2188" s="22"/>
      <c r="AS2188" s="22"/>
      <c r="AT2188" s="22"/>
      <c r="AU2188" s="22"/>
      <c r="AV2188" s="22"/>
      <c r="AW2188" s="22"/>
      <c r="AX2188" s="22"/>
      <c r="AY2188" s="22"/>
    </row>
    <row r="2189" spans="30:51" ht="13.2">
      <c r="AD2189" s="22"/>
      <c r="AE2189" s="22"/>
      <c r="AF2189" s="22"/>
      <c r="AG2189" s="22"/>
      <c r="AH2189" s="22"/>
      <c r="AI2189" s="22"/>
      <c r="AJ2189" s="22"/>
      <c r="AK2189" s="22"/>
      <c r="AL2189" s="22"/>
      <c r="AM2189" s="22"/>
      <c r="AN2189" s="22"/>
      <c r="AO2189" s="22"/>
      <c r="AP2189" s="22"/>
      <c r="AQ2189" s="22"/>
      <c r="AR2189" s="22"/>
      <c r="AS2189" s="22"/>
      <c r="AT2189" s="22"/>
      <c r="AU2189" s="22"/>
      <c r="AV2189" s="22"/>
      <c r="AW2189" s="22"/>
      <c r="AX2189" s="22"/>
      <c r="AY2189" s="22"/>
    </row>
    <row r="2190" spans="30:51" ht="13.2">
      <c r="AD2190" s="22"/>
      <c r="AE2190" s="22"/>
      <c r="AF2190" s="22"/>
      <c r="AG2190" s="22"/>
      <c r="AH2190" s="22"/>
      <c r="AI2190" s="22"/>
      <c r="AJ2190" s="22"/>
      <c r="AK2190" s="22"/>
      <c r="AL2190" s="22"/>
      <c r="AM2190" s="22"/>
      <c r="AN2190" s="22"/>
      <c r="AO2190" s="22"/>
      <c r="AP2190" s="22"/>
      <c r="AQ2190" s="22"/>
      <c r="AR2190" s="22"/>
      <c r="AS2190" s="22"/>
      <c r="AT2190" s="22"/>
      <c r="AU2190" s="22"/>
      <c r="AV2190" s="22"/>
      <c r="AW2190" s="22"/>
      <c r="AX2190" s="22"/>
      <c r="AY2190" s="22"/>
    </row>
    <row r="2191" spans="30:51" ht="13.2">
      <c r="AD2191" s="22"/>
      <c r="AE2191" s="22"/>
      <c r="AF2191" s="22"/>
      <c r="AG2191" s="22"/>
      <c r="AH2191" s="22"/>
      <c r="AI2191" s="22"/>
      <c r="AJ2191" s="22"/>
      <c r="AK2191" s="22"/>
      <c r="AL2191" s="22"/>
      <c r="AM2191" s="22"/>
      <c r="AN2191" s="22"/>
      <c r="AO2191" s="22"/>
      <c r="AP2191" s="22"/>
      <c r="AQ2191" s="22"/>
      <c r="AR2191" s="22"/>
      <c r="AS2191" s="22"/>
      <c r="AT2191" s="22"/>
      <c r="AU2191" s="22"/>
      <c r="AV2191" s="22"/>
      <c r="AW2191" s="22"/>
      <c r="AX2191" s="22"/>
      <c r="AY2191" s="22"/>
    </row>
    <row r="2192" spans="30:51" ht="13.2">
      <c r="AD2192" s="22"/>
      <c r="AE2192" s="22"/>
      <c r="AF2192" s="22"/>
      <c r="AG2192" s="22"/>
      <c r="AH2192" s="22"/>
      <c r="AI2192" s="22"/>
      <c r="AJ2192" s="22"/>
      <c r="AK2192" s="22"/>
      <c r="AL2192" s="22"/>
      <c r="AM2192" s="22"/>
      <c r="AN2192" s="22"/>
      <c r="AO2192" s="22"/>
      <c r="AP2192" s="22"/>
      <c r="AQ2192" s="22"/>
      <c r="AR2192" s="22"/>
      <c r="AS2192" s="22"/>
      <c r="AT2192" s="22"/>
      <c r="AU2192" s="22"/>
      <c r="AV2192" s="22"/>
      <c r="AW2192" s="22"/>
      <c r="AX2192" s="22"/>
      <c r="AY2192" s="22"/>
    </row>
    <row r="2193" spans="30:51" ht="13.2">
      <c r="AD2193" s="22"/>
      <c r="AE2193" s="22"/>
      <c r="AF2193" s="22"/>
      <c r="AG2193" s="22"/>
      <c r="AH2193" s="22"/>
      <c r="AI2193" s="22"/>
      <c r="AJ2193" s="22"/>
      <c r="AK2193" s="22"/>
      <c r="AL2193" s="22"/>
      <c r="AM2193" s="22"/>
      <c r="AN2193" s="22"/>
      <c r="AO2193" s="22"/>
      <c r="AP2193" s="22"/>
      <c r="AQ2193" s="22"/>
      <c r="AR2193" s="22"/>
      <c r="AS2193" s="22"/>
      <c r="AT2193" s="22"/>
      <c r="AU2193" s="22"/>
      <c r="AV2193" s="22"/>
      <c r="AW2193" s="22"/>
      <c r="AX2193" s="22"/>
      <c r="AY2193" s="22"/>
    </row>
    <row r="2194" spans="30:51" ht="13.2"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  <c r="AR2194" s="22"/>
      <c r="AS2194" s="22"/>
      <c r="AT2194" s="22"/>
      <c r="AU2194" s="22"/>
      <c r="AV2194" s="22"/>
      <c r="AW2194" s="22"/>
      <c r="AX2194" s="22"/>
      <c r="AY2194" s="22"/>
    </row>
    <row r="2195" spans="30:51" ht="13.2"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2"/>
      <c r="AT2195" s="22"/>
      <c r="AU2195" s="22"/>
      <c r="AV2195" s="22"/>
      <c r="AW2195" s="22"/>
      <c r="AX2195" s="22"/>
      <c r="AY2195" s="22"/>
    </row>
    <row r="2196" spans="30:51" ht="13.2">
      <c r="AD2196" s="22"/>
      <c r="AE2196" s="22"/>
      <c r="AF2196" s="22"/>
      <c r="AG2196" s="22"/>
      <c r="AH2196" s="22"/>
      <c r="AI2196" s="22"/>
      <c r="AJ2196" s="22"/>
      <c r="AK2196" s="22"/>
      <c r="AL2196" s="22"/>
      <c r="AM2196" s="22"/>
      <c r="AN2196" s="22"/>
      <c r="AO2196" s="22"/>
      <c r="AP2196" s="22"/>
      <c r="AQ2196" s="22"/>
      <c r="AR2196" s="22"/>
      <c r="AS2196" s="22"/>
      <c r="AT2196" s="22"/>
      <c r="AU2196" s="22"/>
      <c r="AV2196" s="22"/>
      <c r="AW2196" s="22"/>
      <c r="AX2196" s="22"/>
      <c r="AY2196" s="22"/>
    </row>
    <row r="2197" spans="30:51" ht="13.2">
      <c r="AD2197" s="22"/>
      <c r="AE2197" s="22"/>
      <c r="AF2197" s="22"/>
      <c r="AG2197" s="22"/>
      <c r="AH2197" s="22"/>
      <c r="AI2197" s="22"/>
      <c r="AJ2197" s="22"/>
      <c r="AK2197" s="22"/>
      <c r="AL2197" s="22"/>
      <c r="AM2197" s="22"/>
      <c r="AN2197" s="22"/>
      <c r="AO2197" s="22"/>
      <c r="AP2197" s="22"/>
      <c r="AQ2197" s="22"/>
      <c r="AR2197" s="22"/>
      <c r="AS2197" s="22"/>
      <c r="AT2197" s="22"/>
      <c r="AU2197" s="22"/>
      <c r="AV2197" s="22"/>
      <c r="AW2197" s="22"/>
      <c r="AX2197" s="22"/>
      <c r="AY2197" s="22"/>
    </row>
    <row r="2198" spans="30:51" ht="13.2">
      <c r="AD2198" s="22"/>
      <c r="AE2198" s="22"/>
      <c r="AF2198" s="22"/>
      <c r="AG2198" s="22"/>
      <c r="AH2198" s="22"/>
      <c r="AI2198" s="22"/>
      <c r="AJ2198" s="22"/>
      <c r="AK2198" s="22"/>
      <c r="AL2198" s="22"/>
      <c r="AM2198" s="22"/>
      <c r="AN2198" s="22"/>
      <c r="AO2198" s="22"/>
      <c r="AP2198" s="22"/>
      <c r="AQ2198" s="22"/>
      <c r="AR2198" s="22"/>
      <c r="AS2198" s="22"/>
      <c r="AT2198" s="22"/>
      <c r="AU2198" s="22"/>
      <c r="AV2198" s="22"/>
      <c r="AW2198" s="22"/>
      <c r="AX2198" s="22"/>
      <c r="AY2198" s="22"/>
    </row>
    <row r="2199" spans="30:51" ht="13.2">
      <c r="AD2199" s="22"/>
      <c r="AE2199" s="22"/>
      <c r="AF2199" s="22"/>
      <c r="AG2199" s="22"/>
      <c r="AH2199" s="22"/>
      <c r="AI2199" s="22"/>
      <c r="AJ2199" s="22"/>
      <c r="AK2199" s="22"/>
      <c r="AL2199" s="22"/>
      <c r="AM2199" s="22"/>
      <c r="AN2199" s="22"/>
      <c r="AO2199" s="22"/>
      <c r="AP2199" s="22"/>
      <c r="AQ2199" s="22"/>
      <c r="AR2199" s="22"/>
      <c r="AS2199" s="22"/>
      <c r="AT2199" s="22"/>
      <c r="AU2199" s="22"/>
      <c r="AV2199" s="22"/>
      <c r="AW2199" s="22"/>
      <c r="AX2199" s="22"/>
      <c r="AY2199" s="22"/>
    </row>
    <row r="2200" spans="30:51" ht="13.2">
      <c r="AD2200" s="22"/>
      <c r="AE2200" s="22"/>
      <c r="AF2200" s="22"/>
      <c r="AG2200" s="22"/>
      <c r="AH2200" s="22"/>
      <c r="AI2200" s="22"/>
      <c r="AJ2200" s="22"/>
      <c r="AK2200" s="22"/>
      <c r="AL2200" s="22"/>
      <c r="AM2200" s="22"/>
      <c r="AN2200" s="22"/>
      <c r="AO2200" s="22"/>
      <c r="AP2200" s="22"/>
      <c r="AQ2200" s="22"/>
      <c r="AR2200" s="22"/>
      <c r="AS2200" s="22"/>
      <c r="AT2200" s="22"/>
      <c r="AU2200" s="22"/>
      <c r="AV2200" s="22"/>
      <c r="AW2200" s="22"/>
      <c r="AX2200" s="22"/>
      <c r="AY2200" s="22"/>
    </row>
    <row r="2201" spans="30:51" ht="13.2">
      <c r="AD2201" s="22"/>
      <c r="AE2201" s="22"/>
      <c r="AF2201" s="22"/>
      <c r="AG2201" s="22"/>
      <c r="AH2201" s="22"/>
      <c r="AI2201" s="22"/>
      <c r="AJ2201" s="22"/>
      <c r="AK2201" s="22"/>
      <c r="AL2201" s="22"/>
      <c r="AM2201" s="22"/>
      <c r="AN2201" s="22"/>
      <c r="AO2201" s="22"/>
      <c r="AP2201" s="22"/>
      <c r="AQ2201" s="22"/>
      <c r="AR2201" s="22"/>
      <c r="AS2201" s="22"/>
      <c r="AT2201" s="22"/>
      <c r="AU2201" s="22"/>
      <c r="AV2201" s="22"/>
      <c r="AW2201" s="22"/>
      <c r="AX2201" s="22"/>
      <c r="AY2201" s="22"/>
    </row>
    <row r="2202" spans="30:51" ht="13.2">
      <c r="AD2202" s="22"/>
      <c r="AE2202" s="22"/>
      <c r="AF2202" s="22"/>
      <c r="AG2202" s="22"/>
      <c r="AH2202" s="22"/>
      <c r="AI2202" s="22"/>
      <c r="AJ2202" s="22"/>
      <c r="AK2202" s="22"/>
      <c r="AL2202" s="22"/>
      <c r="AM2202" s="22"/>
      <c r="AN2202" s="22"/>
      <c r="AO2202" s="22"/>
      <c r="AP2202" s="22"/>
      <c r="AQ2202" s="22"/>
      <c r="AR2202" s="22"/>
      <c r="AS2202" s="22"/>
      <c r="AT2202" s="22"/>
      <c r="AU2202" s="22"/>
      <c r="AV2202" s="22"/>
      <c r="AW2202" s="22"/>
      <c r="AX2202" s="22"/>
      <c r="AY2202" s="22"/>
    </row>
    <row r="2203" spans="30:51" ht="13.2">
      <c r="AD2203" s="22"/>
      <c r="AE2203" s="22"/>
      <c r="AF2203" s="22"/>
      <c r="AG2203" s="22"/>
      <c r="AH2203" s="22"/>
      <c r="AI2203" s="22"/>
      <c r="AJ2203" s="22"/>
      <c r="AK2203" s="22"/>
      <c r="AL2203" s="22"/>
      <c r="AM2203" s="22"/>
      <c r="AN2203" s="22"/>
      <c r="AO2203" s="22"/>
      <c r="AP2203" s="22"/>
      <c r="AQ2203" s="22"/>
      <c r="AR2203" s="22"/>
      <c r="AS2203" s="22"/>
      <c r="AT2203" s="22"/>
      <c r="AU2203" s="22"/>
      <c r="AV2203" s="22"/>
      <c r="AW2203" s="22"/>
      <c r="AX2203" s="22"/>
      <c r="AY2203" s="22"/>
    </row>
    <row r="2204" spans="30:51" ht="13.2">
      <c r="AD2204" s="22"/>
      <c r="AE2204" s="22"/>
      <c r="AF2204" s="22"/>
      <c r="AG2204" s="22"/>
      <c r="AH2204" s="22"/>
      <c r="AI2204" s="22"/>
      <c r="AJ2204" s="22"/>
      <c r="AK2204" s="22"/>
      <c r="AL2204" s="22"/>
      <c r="AM2204" s="22"/>
      <c r="AN2204" s="22"/>
      <c r="AO2204" s="22"/>
      <c r="AP2204" s="22"/>
      <c r="AQ2204" s="22"/>
      <c r="AR2204" s="22"/>
      <c r="AS2204" s="22"/>
      <c r="AT2204" s="22"/>
      <c r="AU2204" s="22"/>
      <c r="AV2204" s="22"/>
      <c r="AW2204" s="22"/>
      <c r="AX2204" s="22"/>
      <c r="AY2204" s="22"/>
    </row>
    <row r="2205" spans="30:51" ht="13.2">
      <c r="AD2205" s="22"/>
      <c r="AE2205" s="22"/>
      <c r="AF2205" s="22"/>
      <c r="AG2205" s="22"/>
      <c r="AH2205" s="22"/>
      <c r="AI2205" s="22"/>
      <c r="AJ2205" s="22"/>
      <c r="AK2205" s="22"/>
      <c r="AL2205" s="22"/>
      <c r="AM2205" s="22"/>
      <c r="AN2205" s="22"/>
      <c r="AO2205" s="22"/>
      <c r="AP2205" s="22"/>
      <c r="AQ2205" s="22"/>
      <c r="AR2205" s="22"/>
      <c r="AS2205" s="22"/>
      <c r="AT2205" s="22"/>
      <c r="AU2205" s="22"/>
      <c r="AV2205" s="22"/>
      <c r="AW2205" s="22"/>
      <c r="AX2205" s="22"/>
      <c r="AY2205" s="22"/>
    </row>
    <row r="2206" spans="30:51" ht="13.2">
      <c r="AD2206" s="22"/>
      <c r="AE2206" s="22"/>
      <c r="AF2206" s="22"/>
      <c r="AG2206" s="22"/>
      <c r="AH2206" s="22"/>
      <c r="AI2206" s="22"/>
      <c r="AJ2206" s="22"/>
      <c r="AK2206" s="22"/>
      <c r="AL2206" s="22"/>
      <c r="AM2206" s="22"/>
      <c r="AN2206" s="22"/>
      <c r="AO2206" s="22"/>
      <c r="AP2206" s="22"/>
      <c r="AQ2206" s="22"/>
      <c r="AR2206" s="22"/>
      <c r="AS2206" s="22"/>
      <c r="AT2206" s="22"/>
      <c r="AU2206" s="22"/>
      <c r="AV2206" s="22"/>
      <c r="AW2206" s="22"/>
      <c r="AX2206" s="22"/>
      <c r="AY2206" s="22"/>
    </row>
    <row r="2207" spans="30:51" ht="13.2">
      <c r="AD2207" s="22"/>
      <c r="AE2207" s="22"/>
      <c r="AF2207" s="22"/>
      <c r="AG2207" s="22"/>
      <c r="AH2207" s="22"/>
      <c r="AI2207" s="22"/>
      <c r="AJ2207" s="22"/>
      <c r="AK2207" s="22"/>
      <c r="AL2207" s="22"/>
      <c r="AM2207" s="22"/>
      <c r="AN2207" s="22"/>
      <c r="AO2207" s="22"/>
      <c r="AP2207" s="22"/>
      <c r="AQ2207" s="22"/>
      <c r="AR2207" s="22"/>
      <c r="AS2207" s="22"/>
      <c r="AT2207" s="22"/>
      <c r="AU2207" s="22"/>
      <c r="AV2207" s="22"/>
      <c r="AW2207" s="22"/>
      <c r="AX2207" s="22"/>
      <c r="AY2207" s="22"/>
    </row>
    <row r="2208" spans="30:51" ht="13.2">
      <c r="AD2208" s="22"/>
      <c r="AE2208" s="22"/>
      <c r="AF2208" s="22"/>
      <c r="AG2208" s="22"/>
      <c r="AH2208" s="22"/>
      <c r="AI2208" s="22"/>
      <c r="AJ2208" s="22"/>
      <c r="AK2208" s="22"/>
      <c r="AL2208" s="22"/>
      <c r="AM2208" s="22"/>
      <c r="AN2208" s="22"/>
      <c r="AO2208" s="22"/>
      <c r="AP2208" s="22"/>
      <c r="AQ2208" s="22"/>
      <c r="AR2208" s="22"/>
      <c r="AS2208" s="22"/>
      <c r="AT2208" s="22"/>
      <c r="AU2208" s="22"/>
      <c r="AV2208" s="22"/>
      <c r="AW2208" s="22"/>
      <c r="AX2208" s="22"/>
      <c r="AY2208" s="22"/>
    </row>
    <row r="2209" spans="30:51" ht="13.2"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2"/>
      <c r="AR2209" s="22"/>
      <c r="AS2209" s="22"/>
      <c r="AT2209" s="22"/>
      <c r="AU2209" s="22"/>
      <c r="AV2209" s="22"/>
      <c r="AW2209" s="22"/>
      <c r="AX2209" s="22"/>
      <c r="AY2209" s="22"/>
    </row>
    <row r="2210" spans="30:51" ht="13.2">
      <c r="AD2210" s="22"/>
      <c r="AE2210" s="22"/>
      <c r="AF2210" s="22"/>
      <c r="AG2210" s="22"/>
      <c r="AH2210" s="22"/>
      <c r="AI2210" s="22"/>
      <c r="AJ2210" s="22"/>
      <c r="AK2210" s="22"/>
      <c r="AL2210" s="22"/>
      <c r="AM2210" s="22"/>
      <c r="AN2210" s="22"/>
      <c r="AO2210" s="22"/>
      <c r="AP2210" s="22"/>
      <c r="AQ2210" s="22"/>
      <c r="AR2210" s="22"/>
      <c r="AS2210" s="22"/>
      <c r="AT2210" s="22"/>
      <c r="AU2210" s="22"/>
      <c r="AV2210" s="22"/>
      <c r="AW2210" s="22"/>
      <c r="AX2210" s="22"/>
      <c r="AY2210" s="22"/>
    </row>
    <row r="2211" spans="30:51" ht="13.2">
      <c r="AD2211" s="22"/>
      <c r="AE2211" s="22"/>
      <c r="AF2211" s="22"/>
      <c r="AG2211" s="22"/>
      <c r="AH2211" s="22"/>
      <c r="AI2211" s="22"/>
      <c r="AJ2211" s="22"/>
      <c r="AK2211" s="22"/>
      <c r="AL2211" s="22"/>
      <c r="AM2211" s="22"/>
      <c r="AN2211" s="22"/>
      <c r="AO2211" s="22"/>
      <c r="AP2211" s="22"/>
      <c r="AQ2211" s="22"/>
      <c r="AR2211" s="22"/>
      <c r="AS2211" s="22"/>
      <c r="AT2211" s="22"/>
      <c r="AU2211" s="22"/>
      <c r="AV2211" s="22"/>
      <c r="AW2211" s="22"/>
      <c r="AX2211" s="22"/>
      <c r="AY2211" s="22"/>
    </row>
    <row r="2212" spans="30:51" ht="13.2">
      <c r="AD2212" s="22"/>
      <c r="AE2212" s="22"/>
      <c r="AF2212" s="22"/>
      <c r="AG2212" s="22"/>
      <c r="AH2212" s="22"/>
      <c r="AI2212" s="22"/>
      <c r="AJ2212" s="22"/>
      <c r="AK2212" s="22"/>
      <c r="AL2212" s="22"/>
      <c r="AM2212" s="22"/>
      <c r="AN2212" s="22"/>
      <c r="AO2212" s="22"/>
      <c r="AP2212" s="22"/>
      <c r="AQ2212" s="22"/>
      <c r="AR2212" s="22"/>
      <c r="AS2212" s="22"/>
      <c r="AT2212" s="22"/>
      <c r="AU2212" s="22"/>
      <c r="AV2212" s="22"/>
      <c r="AW2212" s="22"/>
      <c r="AX2212" s="22"/>
      <c r="AY2212" s="22"/>
    </row>
    <row r="2213" spans="30:51" ht="13.2">
      <c r="AD2213" s="22"/>
      <c r="AE2213" s="22"/>
      <c r="AF2213" s="22"/>
      <c r="AG2213" s="22"/>
      <c r="AH2213" s="22"/>
      <c r="AI2213" s="22"/>
      <c r="AJ2213" s="22"/>
      <c r="AK2213" s="22"/>
      <c r="AL2213" s="22"/>
      <c r="AM2213" s="22"/>
      <c r="AN2213" s="22"/>
      <c r="AO2213" s="22"/>
      <c r="AP2213" s="22"/>
      <c r="AQ2213" s="22"/>
      <c r="AR2213" s="22"/>
      <c r="AS2213" s="22"/>
      <c r="AT2213" s="22"/>
      <c r="AU2213" s="22"/>
      <c r="AV2213" s="22"/>
      <c r="AW2213" s="22"/>
      <c r="AX2213" s="22"/>
      <c r="AY2213" s="22"/>
    </row>
    <row r="2214" spans="30:51" ht="13.2">
      <c r="AD2214" s="22"/>
      <c r="AE2214" s="22"/>
      <c r="AF2214" s="22"/>
      <c r="AG2214" s="22"/>
      <c r="AH2214" s="22"/>
      <c r="AI2214" s="22"/>
      <c r="AJ2214" s="22"/>
      <c r="AK2214" s="22"/>
      <c r="AL2214" s="22"/>
      <c r="AM2214" s="22"/>
      <c r="AN2214" s="22"/>
      <c r="AO2214" s="22"/>
      <c r="AP2214" s="22"/>
      <c r="AQ2214" s="22"/>
      <c r="AR2214" s="22"/>
      <c r="AS2214" s="22"/>
      <c r="AT2214" s="22"/>
      <c r="AU2214" s="22"/>
      <c r="AV2214" s="22"/>
      <c r="AW2214" s="22"/>
      <c r="AX2214" s="22"/>
      <c r="AY2214" s="22"/>
    </row>
    <row r="2215" spans="30:51" ht="13.2">
      <c r="AD2215" s="22"/>
      <c r="AE2215" s="22"/>
      <c r="AF2215" s="22"/>
      <c r="AG2215" s="22"/>
      <c r="AH2215" s="22"/>
      <c r="AI2215" s="22"/>
      <c r="AJ2215" s="22"/>
      <c r="AK2215" s="22"/>
      <c r="AL2215" s="22"/>
      <c r="AM2215" s="22"/>
      <c r="AN2215" s="22"/>
      <c r="AO2215" s="22"/>
      <c r="AP2215" s="22"/>
      <c r="AQ2215" s="22"/>
      <c r="AR2215" s="22"/>
      <c r="AS2215" s="22"/>
      <c r="AT2215" s="22"/>
      <c r="AU2215" s="22"/>
      <c r="AV2215" s="22"/>
      <c r="AW2215" s="22"/>
      <c r="AX2215" s="22"/>
      <c r="AY2215" s="22"/>
    </row>
    <row r="2216" spans="30:51" ht="13.2">
      <c r="AD2216" s="22"/>
      <c r="AE2216" s="22"/>
      <c r="AF2216" s="22"/>
      <c r="AG2216" s="22"/>
      <c r="AH2216" s="22"/>
      <c r="AI2216" s="22"/>
      <c r="AJ2216" s="22"/>
      <c r="AK2216" s="22"/>
      <c r="AL2216" s="22"/>
      <c r="AM2216" s="22"/>
      <c r="AN2216" s="22"/>
      <c r="AO2216" s="22"/>
      <c r="AP2216" s="22"/>
      <c r="AQ2216" s="22"/>
      <c r="AR2216" s="22"/>
      <c r="AS2216" s="22"/>
      <c r="AT2216" s="22"/>
      <c r="AU2216" s="22"/>
      <c r="AV2216" s="22"/>
      <c r="AW2216" s="22"/>
      <c r="AX2216" s="22"/>
      <c r="AY2216" s="22"/>
    </row>
    <row r="2217" spans="30:51" ht="13.2">
      <c r="AD2217" s="22"/>
      <c r="AE2217" s="22"/>
      <c r="AF2217" s="22"/>
      <c r="AG2217" s="22"/>
      <c r="AH2217" s="22"/>
      <c r="AI2217" s="22"/>
      <c r="AJ2217" s="22"/>
      <c r="AK2217" s="22"/>
      <c r="AL2217" s="22"/>
      <c r="AM2217" s="22"/>
      <c r="AN2217" s="22"/>
      <c r="AO2217" s="22"/>
      <c r="AP2217" s="22"/>
      <c r="AQ2217" s="22"/>
      <c r="AR2217" s="22"/>
      <c r="AS2217" s="22"/>
      <c r="AT2217" s="22"/>
      <c r="AU2217" s="22"/>
      <c r="AV2217" s="22"/>
      <c r="AW2217" s="22"/>
      <c r="AX2217" s="22"/>
      <c r="AY2217" s="22"/>
    </row>
    <row r="2218" spans="30:51" ht="13.2">
      <c r="AD2218" s="22"/>
      <c r="AE2218" s="22"/>
      <c r="AF2218" s="22"/>
      <c r="AG2218" s="22"/>
      <c r="AH2218" s="22"/>
      <c r="AI2218" s="22"/>
      <c r="AJ2218" s="22"/>
      <c r="AK2218" s="22"/>
      <c r="AL2218" s="22"/>
      <c r="AM2218" s="22"/>
      <c r="AN2218" s="22"/>
      <c r="AO2218" s="22"/>
      <c r="AP2218" s="22"/>
      <c r="AQ2218" s="22"/>
      <c r="AR2218" s="22"/>
      <c r="AS2218" s="22"/>
      <c r="AT2218" s="22"/>
      <c r="AU2218" s="22"/>
      <c r="AV2218" s="22"/>
      <c r="AW2218" s="22"/>
      <c r="AX2218" s="22"/>
      <c r="AY2218" s="22"/>
    </row>
    <row r="2219" spans="30:51" ht="13.2">
      <c r="AD2219" s="22"/>
      <c r="AE2219" s="22"/>
      <c r="AF2219" s="22"/>
      <c r="AG2219" s="22"/>
      <c r="AH2219" s="22"/>
      <c r="AI2219" s="22"/>
      <c r="AJ2219" s="22"/>
      <c r="AK2219" s="22"/>
      <c r="AL2219" s="22"/>
      <c r="AM2219" s="22"/>
      <c r="AN2219" s="22"/>
      <c r="AO2219" s="22"/>
      <c r="AP2219" s="22"/>
      <c r="AQ2219" s="22"/>
      <c r="AR2219" s="22"/>
      <c r="AS2219" s="22"/>
      <c r="AT2219" s="22"/>
      <c r="AU2219" s="22"/>
      <c r="AV2219" s="22"/>
      <c r="AW2219" s="22"/>
      <c r="AX2219" s="22"/>
      <c r="AY2219" s="22"/>
    </row>
    <row r="2220" spans="30:51" ht="13.2">
      <c r="AD2220" s="22"/>
      <c r="AE2220" s="22"/>
      <c r="AF2220" s="22"/>
      <c r="AG2220" s="22"/>
      <c r="AH2220" s="22"/>
      <c r="AI2220" s="22"/>
      <c r="AJ2220" s="22"/>
      <c r="AK2220" s="22"/>
      <c r="AL2220" s="22"/>
      <c r="AM2220" s="22"/>
      <c r="AN2220" s="22"/>
      <c r="AO2220" s="22"/>
      <c r="AP2220" s="22"/>
      <c r="AQ2220" s="22"/>
      <c r="AR2220" s="22"/>
      <c r="AS2220" s="22"/>
      <c r="AT2220" s="22"/>
      <c r="AU2220" s="22"/>
      <c r="AV2220" s="22"/>
      <c r="AW2220" s="22"/>
      <c r="AX2220" s="22"/>
      <c r="AY2220" s="22"/>
    </row>
    <row r="2221" spans="30:51" ht="13.2">
      <c r="AD2221" s="22"/>
      <c r="AE2221" s="22"/>
      <c r="AF2221" s="22"/>
      <c r="AG2221" s="22"/>
      <c r="AH2221" s="22"/>
      <c r="AI2221" s="22"/>
      <c r="AJ2221" s="22"/>
      <c r="AK2221" s="22"/>
      <c r="AL2221" s="22"/>
      <c r="AM2221" s="22"/>
      <c r="AN2221" s="22"/>
      <c r="AO2221" s="22"/>
      <c r="AP2221" s="22"/>
      <c r="AQ2221" s="22"/>
      <c r="AR2221" s="22"/>
      <c r="AS2221" s="22"/>
      <c r="AT2221" s="22"/>
      <c r="AU2221" s="22"/>
      <c r="AV2221" s="22"/>
      <c r="AW2221" s="22"/>
      <c r="AX2221" s="22"/>
      <c r="AY2221" s="22"/>
    </row>
    <row r="2222" spans="30:51" ht="13.2">
      <c r="AD2222" s="22"/>
      <c r="AE2222" s="22"/>
      <c r="AF2222" s="22"/>
      <c r="AG2222" s="22"/>
      <c r="AH2222" s="22"/>
      <c r="AI2222" s="22"/>
      <c r="AJ2222" s="22"/>
      <c r="AK2222" s="22"/>
      <c r="AL2222" s="22"/>
      <c r="AM2222" s="22"/>
      <c r="AN2222" s="22"/>
      <c r="AO2222" s="22"/>
      <c r="AP2222" s="22"/>
      <c r="AQ2222" s="22"/>
      <c r="AR2222" s="22"/>
      <c r="AS2222" s="22"/>
      <c r="AT2222" s="22"/>
      <c r="AU2222" s="22"/>
      <c r="AV2222" s="22"/>
      <c r="AW2222" s="22"/>
      <c r="AX2222" s="22"/>
      <c r="AY2222" s="22"/>
    </row>
    <row r="2223" spans="30:51" ht="13.2">
      <c r="AD2223" s="22"/>
      <c r="AE2223" s="22"/>
      <c r="AF2223" s="22"/>
      <c r="AG2223" s="22"/>
      <c r="AH2223" s="22"/>
      <c r="AI2223" s="22"/>
      <c r="AJ2223" s="22"/>
      <c r="AK2223" s="22"/>
      <c r="AL2223" s="22"/>
      <c r="AM2223" s="22"/>
      <c r="AN2223" s="22"/>
      <c r="AO2223" s="22"/>
      <c r="AP2223" s="22"/>
      <c r="AQ2223" s="22"/>
      <c r="AR2223" s="22"/>
      <c r="AS2223" s="22"/>
      <c r="AT2223" s="22"/>
      <c r="AU2223" s="22"/>
      <c r="AV2223" s="22"/>
      <c r="AW2223" s="22"/>
      <c r="AX2223" s="22"/>
      <c r="AY2223" s="22"/>
    </row>
    <row r="2224" spans="30:51" ht="13.2">
      <c r="AD2224" s="22"/>
      <c r="AE2224" s="22"/>
      <c r="AF2224" s="22"/>
      <c r="AG2224" s="22"/>
      <c r="AH2224" s="22"/>
      <c r="AI2224" s="22"/>
      <c r="AJ2224" s="22"/>
      <c r="AK2224" s="22"/>
      <c r="AL2224" s="22"/>
      <c r="AM2224" s="22"/>
      <c r="AN2224" s="22"/>
      <c r="AO2224" s="22"/>
      <c r="AP2224" s="22"/>
      <c r="AQ2224" s="22"/>
      <c r="AR2224" s="22"/>
      <c r="AS2224" s="22"/>
      <c r="AT2224" s="22"/>
      <c r="AU2224" s="22"/>
      <c r="AV2224" s="22"/>
      <c r="AW2224" s="22"/>
      <c r="AX2224" s="22"/>
      <c r="AY2224" s="22"/>
    </row>
    <row r="2225" spans="30:51" ht="13.2"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</row>
    <row r="2226" spans="30:51" ht="13.2">
      <c r="AD2226" s="22"/>
      <c r="AE2226" s="22"/>
      <c r="AF2226" s="22"/>
      <c r="AG2226" s="22"/>
      <c r="AH2226" s="22"/>
      <c r="AI2226" s="22"/>
      <c r="AJ2226" s="22"/>
      <c r="AK2226" s="22"/>
      <c r="AL2226" s="22"/>
      <c r="AM2226" s="22"/>
      <c r="AN2226" s="22"/>
      <c r="AO2226" s="22"/>
      <c r="AP2226" s="22"/>
      <c r="AQ2226" s="22"/>
      <c r="AR2226" s="22"/>
      <c r="AS2226" s="22"/>
      <c r="AT2226" s="22"/>
      <c r="AU2226" s="22"/>
      <c r="AV2226" s="22"/>
      <c r="AW2226" s="22"/>
      <c r="AX2226" s="22"/>
      <c r="AY2226" s="22"/>
    </row>
    <row r="2227" spans="30:51" ht="13.2">
      <c r="AD2227" s="22"/>
      <c r="AE2227" s="22"/>
      <c r="AF2227" s="22"/>
      <c r="AG2227" s="22"/>
      <c r="AH2227" s="22"/>
      <c r="AI2227" s="22"/>
      <c r="AJ2227" s="22"/>
      <c r="AK2227" s="22"/>
      <c r="AL2227" s="22"/>
      <c r="AM2227" s="22"/>
      <c r="AN2227" s="22"/>
      <c r="AO2227" s="22"/>
      <c r="AP2227" s="22"/>
      <c r="AQ2227" s="22"/>
      <c r="AR2227" s="22"/>
      <c r="AS2227" s="22"/>
      <c r="AT2227" s="22"/>
      <c r="AU2227" s="22"/>
      <c r="AV2227" s="22"/>
      <c r="AW2227" s="22"/>
      <c r="AX2227" s="22"/>
      <c r="AY2227" s="22"/>
    </row>
    <row r="2228" spans="30:51" ht="13.2">
      <c r="AD2228" s="22"/>
      <c r="AE2228" s="22"/>
      <c r="AF2228" s="22"/>
      <c r="AG2228" s="22"/>
      <c r="AH2228" s="22"/>
      <c r="AI2228" s="22"/>
      <c r="AJ2228" s="22"/>
      <c r="AK2228" s="22"/>
      <c r="AL2228" s="22"/>
      <c r="AM2228" s="22"/>
      <c r="AN2228" s="22"/>
      <c r="AO2228" s="22"/>
      <c r="AP2228" s="22"/>
      <c r="AQ2228" s="22"/>
      <c r="AR2228" s="22"/>
      <c r="AS2228" s="22"/>
      <c r="AT2228" s="22"/>
      <c r="AU2228" s="22"/>
      <c r="AV2228" s="22"/>
      <c r="AW2228" s="22"/>
      <c r="AX2228" s="22"/>
      <c r="AY2228" s="22"/>
    </row>
    <row r="2229" spans="30:51" ht="13.2">
      <c r="AD2229" s="22"/>
      <c r="AE2229" s="22"/>
      <c r="AF2229" s="22"/>
      <c r="AG2229" s="22"/>
      <c r="AH2229" s="22"/>
      <c r="AI2229" s="22"/>
      <c r="AJ2229" s="22"/>
      <c r="AK2229" s="22"/>
      <c r="AL2229" s="22"/>
      <c r="AM2229" s="22"/>
      <c r="AN2229" s="22"/>
      <c r="AO2229" s="22"/>
      <c r="AP2229" s="22"/>
      <c r="AQ2229" s="22"/>
      <c r="AR2229" s="22"/>
      <c r="AS2229" s="22"/>
      <c r="AT2229" s="22"/>
      <c r="AU2229" s="22"/>
      <c r="AV2229" s="22"/>
      <c r="AW2229" s="22"/>
      <c r="AX2229" s="22"/>
      <c r="AY2229" s="22"/>
    </row>
    <row r="2230" spans="30:51" ht="13.2">
      <c r="AD2230" s="22"/>
      <c r="AE2230" s="22"/>
      <c r="AF2230" s="22"/>
      <c r="AG2230" s="22"/>
      <c r="AH2230" s="22"/>
      <c r="AI2230" s="22"/>
      <c r="AJ2230" s="22"/>
      <c r="AK2230" s="22"/>
      <c r="AL2230" s="22"/>
      <c r="AM2230" s="22"/>
      <c r="AN2230" s="22"/>
      <c r="AO2230" s="22"/>
      <c r="AP2230" s="22"/>
      <c r="AQ2230" s="22"/>
      <c r="AR2230" s="22"/>
      <c r="AS2230" s="22"/>
      <c r="AT2230" s="22"/>
      <c r="AU2230" s="22"/>
      <c r="AV2230" s="22"/>
      <c r="AW2230" s="22"/>
      <c r="AX2230" s="22"/>
      <c r="AY2230" s="22"/>
    </row>
    <row r="2231" spans="30:51" ht="13.2"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2"/>
      <c r="AV2231" s="22"/>
      <c r="AW2231" s="22"/>
      <c r="AX2231" s="22"/>
      <c r="AY2231" s="22"/>
    </row>
    <row r="2232" spans="30:51" ht="13.2">
      <c r="AD2232" s="22"/>
      <c r="AE2232" s="22"/>
      <c r="AF2232" s="22"/>
      <c r="AG2232" s="22"/>
      <c r="AH2232" s="22"/>
      <c r="AI2232" s="22"/>
      <c r="AJ2232" s="22"/>
      <c r="AK2232" s="22"/>
      <c r="AL2232" s="22"/>
      <c r="AM2232" s="22"/>
      <c r="AN2232" s="22"/>
      <c r="AO2232" s="22"/>
      <c r="AP2232" s="22"/>
      <c r="AQ2232" s="22"/>
      <c r="AR2232" s="22"/>
      <c r="AS2232" s="22"/>
      <c r="AT2232" s="22"/>
      <c r="AU2232" s="22"/>
      <c r="AV2232" s="22"/>
      <c r="AW2232" s="22"/>
      <c r="AX2232" s="22"/>
      <c r="AY2232" s="22"/>
    </row>
    <row r="2233" spans="30:51" ht="13.2">
      <c r="AD2233" s="22"/>
      <c r="AE2233" s="22"/>
      <c r="AF2233" s="22"/>
      <c r="AG2233" s="22"/>
      <c r="AH2233" s="22"/>
      <c r="AI2233" s="22"/>
      <c r="AJ2233" s="22"/>
      <c r="AK2233" s="22"/>
      <c r="AL2233" s="22"/>
      <c r="AM2233" s="22"/>
      <c r="AN2233" s="22"/>
      <c r="AO2233" s="22"/>
      <c r="AP2233" s="22"/>
      <c r="AQ2233" s="22"/>
      <c r="AR2233" s="22"/>
      <c r="AS2233" s="22"/>
      <c r="AT2233" s="22"/>
      <c r="AU2233" s="22"/>
      <c r="AV2233" s="22"/>
      <c r="AW2233" s="22"/>
      <c r="AX2233" s="22"/>
      <c r="AY2233" s="22"/>
    </row>
    <row r="2234" spans="30:51" ht="13.2">
      <c r="AD2234" s="22"/>
      <c r="AE2234" s="22"/>
      <c r="AF2234" s="22"/>
      <c r="AG2234" s="22"/>
      <c r="AH2234" s="22"/>
      <c r="AI2234" s="22"/>
      <c r="AJ2234" s="22"/>
      <c r="AK2234" s="22"/>
      <c r="AL2234" s="22"/>
      <c r="AM2234" s="22"/>
      <c r="AN2234" s="22"/>
      <c r="AO2234" s="22"/>
      <c r="AP2234" s="22"/>
      <c r="AQ2234" s="22"/>
      <c r="AR2234" s="22"/>
      <c r="AS2234" s="22"/>
      <c r="AT2234" s="22"/>
      <c r="AU2234" s="22"/>
      <c r="AV2234" s="22"/>
      <c r="AW2234" s="22"/>
      <c r="AX2234" s="22"/>
      <c r="AY2234" s="22"/>
    </row>
    <row r="2235" spans="30:51" ht="13.2"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2"/>
      <c r="AR2235" s="22"/>
      <c r="AS2235" s="22"/>
      <c r="AT2235" s="22"/>
      <c r="AU2235" s="22"/>
      <c r="AV2235" s="22"/>
      <c r="AW2235" s="22"/>
      <c r="AX2235" s="22"/>
      <c r="AY2235" s="22"/>
    </row>
    <row r="2236" spans="30:51" ht="13.2">
      <c r="AD2236" s="22"/>
      <c r="AE2236" s="22"/>
      <c r="AF2236" s="22"/>
      <c r="AG2236" s="22"/>
      <c r="AH2236" s="22"/>
      <c r="AI2236" s="22"/>
      <c r="AJ2236" s="22"/>
      <c r="AK2236" s="22"/>
      <c r="AL2236" s="22"/>
      <c r="AM2236" s="22"/>
      <c r="AN2236" s="22"/>
      <c r="AO2236" s="22"/>
      <c r="AP2236" s="22"/>
      <c r="AQ2236" s="22"/>
      <c r="AR2236" s="22"/>
      <c r="AS2236" s="22"/>
      <c r="AT2236" s="22"/>
      <c r="AU2236" s="22"/>
      <c r="AV2236" s="22"/>
      <c r="AW2236" s="22"/>
      <c r="AX2236" s="22"/>
      <c r="AY2236" s="22"/>
    </row>
    <row r="2237" spans="30:51" ht="13.2"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</row>
    <row r="2238" spans="30:51" ht="13.2">
      <c r="AD2238" s="22"/>
      <c r="AE2238" s="22"/>
      <c r="AF2238" s="22"/>
      <c r="AG2238" s="22"/>
      <c r="AH2238" s="22"/>
      <c r="AI2238" s="22"/>
      <c r="AJ2238" s="22"/>
      <c r="AK2238" s="22"/>
      <c r="AL2238" s="22"/>
      <c r="AM2238" s="22"/>
      <c r="AN2238" s="22"/>
      <c r="AO2238" s="22"/>
      <c r="AP2238" s="22"/>
      <c r="AQ2238" s="22"/>
      <c r="AR2238" s="22"/>
      <c r="AS2238" s="22"/>
      <c r="AT2238" s="22"/>
      <c r="AU2238" s="22"/>
      <c r="AV2238" s="22"/>
      <c r="AW2238" s="22"/>
      <c r="AX2238" s="22"/>
      <c r="AY2238" s="22"/>
    </row>
    <row r="2239" spans="30:51" ht="13.2">
      <c r="AD2239" s="22"/>
      <c r="AE2239" s="22"/>
      <c r="AF2239" s="22"/>
      <c r="AG2239" s="22"/>
      <c r="AH2239" s="22"/>
      <c r="AI2239" s="22"/>
      <c r="AJ2239" s="22"/>
      <c r="AK2239" s="22"/>
      <c r="AL2239" s="22"/>
      <c r="AM2239" s="22"/>
      <c r="AN2239" s="22"/>
      <c r="AO2239" s="22"/>
      <c r="AP2239" s="22"/>
      <c r="AQ2239" s="22"/>
      <c r="AR2239" s="22"/>
      <c r="AS2239" s="22"/>
      <c r="AT2239" s="22"/>
      <c r="AU2239" s="22"/>
      <c r="AV2239" s="22"/>
      <c r="AW2239" s="22"/>
      <c r="AX2239" s="22"/>
      <c r="AY2239" s="22"/>
    </row>
    <row r="2240" spans="30:51" ht="13.2">
      <c r="AD2240" s="22"/>
      <c r="AE2240" s="22"/>
      <c r="AF2240" s="22"/>
      <c r="AG2240" s="22"/>
      <c r="AH2240" s="22"/>
      <c r="AI2240" s="22"/>
      <c r="AJ2240" s="22"/>
      <c r="AK2240" s="22"/>
      <c r="AL2240" s="22"/>
      <c r="AM2240" s="22"/>
      <c r="AN2240" s="22"/>
      <c r="AO2240" s="22"/>
      <c r="AP2240" s="22"/>
      <c r="AQ2240" s="22"/>
      <c r="AR2240" s="22"/>
      <c r="AS2240" s="22"/>
      <c r="AT2240" s="22"/>
      <c r="AU2240" s="22"/>
      <c r="AV2240" s="22"/>
      <c r="AW2240" s="22"/>
      <c r="AX2240" s="22"/>
      <c r="AY2240" s="22"/>
    </row>
    <row r="2241" spans="30:51" ht="13.2">
      <c r="AD2241" s="22"/>
      <c r="AE2241" s="22"/>
      <c r="AF2241" s="22"/>
      <c r="AG2241" s="22"/>
      <c r="AH2241" s="22"/>
      <c r="AI2241" s="22"/>
      <c r="AJ2241" s="22"/>
      <c r="AK2241" s="22"/>
      <c r="AL2241" s="22"/>
      <c r="AM2241" s="22"/>
      <c r="AN2241" s="22"/>
      <c r="AO2241" s="22"/>
      <c r="AP2241" s="22"/>
      <c r="AQ2241" s="22"/>
      <c r="AR2241" s="22"/>
      <c r="AS2241" s="22"/>
      <c r="AT2241" s="22"/>
      <c r="AU2241" s="22"/>
      <c r="AV2241" s="22"/>
      <c r="AW2241" s="22"/>
      <c r="AX2241" s="22"/>
      <c r="AY2241" s="22"/>
    </row>
    <row r="2242" spans="30:51" ht="13.2">
      <c r="AD2242" s="22"/>
      <c r="AE2242" s="22"/>
      <c r="AF2242" s="22"/>
      <c r="AG2242" s="22"/>
      <c r="AH2242" s="22"/>
      <c r="AI2242" s="22"/>
      <c r="AJ2242" s="22"/>
      <c r="AK2242" s="22"/>
      <c r="AL2242" s="22"/>
      <c r="AM2242" s="22"/>
      <c r="AN2242" s="22"/>
      <c r="AO2242" s="22"/>
      <c r="AP2242" s="22"/>
      <c r="AQ2242" s="22"/>
      <c r="AR2242" s="22"/>
      <c r="AS2242" s="22"/>
      <c r="AT2242" s="22"/>
      <c r="AU2242" s="22"/>
      <c r="AV2242" s="22"/>
      <c r="AW2242" s="22"/>
      <c r="AX2242" s="22"/>
      <c r="AY2242" s="22"/>
    </row>
    <row r="2243" spans="30:51" ht="13.2">
      <c r="AD2243" s="22"/>
      <c r="AE2243" s="22"/>
      <c r="AF2243" s="22"/>
      <c r="AG2243" s="22"/>
      <c r="AH2243" s="22"/>
      <c r="AI2243" s="22"/>
      <c r="AJ2243" s="22"/>
      <c r="AK2243" s="22"/>
      <c r="AL2243" s="22"/>
      <c r="AM2243" s="22"/>
      <c r="AN2243" s="22"/>
      <c r="AO2243" s="22"/>
      <c r="AP2243" s="22"/>
      <c r="AQ2243" s="22"/>
      <c r="AR2243" s="22"/>
      <c r="AS2243" s="22"/>
      <c r="AT2243" s="22"/>
      <c r="AU2243" s="22"/>
      <c r="AV2243" s="22"/>
      <c r="AW2243" s="22"/>
      <c r="AX2243" s="22"/>
      <c r="AY2243" s="22"/>
    </row>
    <row r="2244" spans="30:51" ht="13.2">
      <c r="AD2244" s="22"/>
      <c r="AE2244" s="22"/>
      <c r="AF2244" s="22"/>
      <c r="AG2244" s="22"/>
      <c r="AH2244" s="22"/>
      <c r="AI2244" s="22"/>
      <c r="AJ2244" s="22"/>
      <c r="AK2244" s="22"/>
      <c r="AL2244" s="22"/>
      <c r="AM2244" s="22"/>
      <c r="AN2244" s="22"/>
      <c r="AO2244" s="22"/>
      <c r="AP2244" s="22"/>
      <c r="AQ2244" s="22"/>
      <c r="AR2244" s="22"/>
      <c r="AS2244" s="22"/>
      <c r="AT2244" s="22"/>
      <c r="AU2244" s="22"/>
      <c r="AV2244" s="22"/>
      <c r="AW2244" s="22"/>
      <c r="AX2244" s="22"/>
      <c r="AY2244" s="22"/>
    </row>
    <row r="2245" spans="30:51" ht="13.2">
      <c r="AD2245" s="22"/>
      <c r="AE2245" s="22"/>
      <c r="AF2245" s="22"/>
      <c r="AG2245" s="22"/>
      <c r="AH2245" s="22"/>
      <c r="AI2245" s="22"/>
      <c r="AJ2245" s="22"/>
      <c r="AK2245" s="22"/>
      <c r="AL2245" s="22"/>
      <c r="AM2245" s="22"/>
      <c r="AN2245" s="22"/>
      <c r="AO2245" s="22"/>
      <c r="AP2245" s="22"/>
      <c r="AQ2245" s="22"/>
      <c r="AR2245" s="22"/>
      <c r="AS2245" s="22"/>
      <c r="AT2245" s="22"/>
      <c r="AU2245" s="22"/>
      <c r="AV2245" s="22"/>
      <c r="AW2245" s="22"/>
      <c r="AX2245" s="22"/>
      <c r="AY2245" s="22"/>
    </row>
    <row r="2246" spans="30:51" ht="13.2">
      <c r="AD2246" s="22"/>
      <c r="AE2246" s="22"/>
      <c r="AF2246" s="22"/>
      <c r="AG2246" s="22"/>
      <c r="AH2246" s="22"/>
      <c r="AI2246" s="22"/>
      <c r="AJ2246" s="22"/>
      <c r="AK2246" s="22"/>
      <c r="AL2246" s="22"/>
      <c r="AM2246" s="22"/>
      <c r="AN2246" s="22"/>
      <c r="AO2246" s="22"/>
      <c r="AP2246" s="22"/>
      <c r="AQ2246" s="22"/>
      <c r="AR2246" s="22"/>
      <c r="AS2246" s="22"/>
      <c r="AT2246" s="22"/>
      <c r="AU2246" s="22"/>
      <c r="AV2246" s="22"/>
      <c r="AW2246" s="22"/>
      <c r="AX2246" s="22"/>
      <c r="AY2246" s="22"/>
    </row>
    <row r="2247" spans="30:51" ht="13.2">
      <c r="AD2247" s="22"/>
      <c r="AE2247" s="22"/>
      <c r="AF2247" s="22"/>
      <c r="AG2247" s="22"/>
      <c r="AH2247" s="22"/>
      <c r="AI2247" s="22"/>
      <c r="AJ2247" s="22"/>
      <c r="AK2247" s="22"/>
      <c r="AL2247" s="22"/>
      <c r="AM2247" s="22"/>
      <c r="AN2247" s="22"/>
      <c r="AO2247" s="22"/>
      <c r="AP2247" s="22"/>
      <c r="AQ2247" s="22"/>
      <c r="AR2247" s="22"/>
      <c r="AS2247" s="22"/>
      <c r="AT2247" s="22"/>
      <c r="AU2247" s="22"/>
      <c r="AV2247" s="22"/>
      <c r="AW2247" s="22"/>
      <c r="AX2247" s="22"/>
      <c r="AY2247" s="22"/>
    </row>
    <row r="2248" spans="30:51" ht="13.2">
      <c r="AD2248" s="22"/>
      <c r="AE2248" s="22"/>
      <c r="AF2248" s="22"/>
      <c r="AG2248" s="22"/>
      <c r="AH2248" s="22"/>
      <c r="AI2248" s="22"/>
      <c r="AJ2248" s="22"/>
      <c r="AK2248" s="22"/>
      <c r="AL2248" s="22"/>
      <c r="AM2248" s="22"/>
      <c r="AN2248" s="22"/>
      <c r="AO2248" s="22"/>
      <c r="AP2248" s="22"/>
      <c r="AQ2248" s="22"/>
      <c r="AR2248" s="22"/>
      <c r="AS2248" s="22"/>
      <c r="AT2248" s="22"/>
      <c r="AU2248" s="22"/>
      <c r="AV2248" s="22"/>
      <c r="AW2248" s="22"/>
      <c r="AX2248" s="22"/>
      <c r="AY2248" s="22"/>
    </row>
    <row r="2249" spans="30:51" ht="13.2"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  <c r="AR2249" s="22"/>
      <c r="AS2249" s="22"/>
      <c r="AT2249" s="22"/>
      <c r="AU2249" s="22"/>
      <c r="AV2249" s="22"/>
      <c r="AW2249" s="22"/>
      <c r="AX2249" s="22"/>
      <c r="AY2249" s="22"/>
    </row>
    <row r="2250" spans="30:51" ht="13.2">
      <c r="AD2250" s="22"/>
      <c r="AE2250" s="22"/>
      <c r="AF2250" s="22"/>
      <c r="AG2250" s="22"/>
      <c r="AH2250" s="22"/>
      <c r="AI2250" s="22"/>
      <c r="AJ2250" s="22"/>
      <c r="AK2250" s="22"/>
      <c r="AL2250" s="22"/>
      <c r="AM2250" s="22"/>
      <c r="AN2250" s="22"/>
      <c r="AO2250" s="22"/>
      <c r="AP2250" s="22"/>
      <c r="AQ2250" s="22"/>
      <c r="AR2250" s="22"/>
      <c r="AS2250" s="22"/>
      <c r="AT2250" s="22"/>
      <c r="AU2250" s="22"/>
      <c r="AV2250" s="22"/>
      <c r="AW2250" s="22"/>
      <c r="AX2250" s="22"/>
      <c r="AY2250" s="22"/>
    </row>
    <row r="2251" spans="30:51" ht="13.2">
      <c r="AD2251" s="22"/>
      <c r="AE2251" s="22"/>
      <c r="AF2251" s="22"/>
      <c r="AG2251" s="22"/>
      <c r="AH2251" s="22"/>
      <c r="AI2251" s="22"/>
      <c r="AJ2251" s="22"/>
      <c r="AK2251" s="22"/>
      <c r="AL2251" s="22"/>
      <c r="AM2251" s="22"/>
      <c r="AN2251" s="22"/>
      <c r="AO2251" s="22"/>
      <c r="AP2251" s="22"/>
      <c r="AQ2251" s="22"/>
      <c r="AR2251" s="22"/>
      <c r="AS2251" s="22"/>
      <c r="AT2251" s="22"/>
      <c r="AU2251" s="22"/>
      <c r="AV2251" s="22"/>
      <c r="AW2251" s="22"/>
      <c r="AX2251" s="22"/>
      <c r="AY2251" s="22"/>
    </row>
    <row r="2252" spans="30:51" ht="13.2">
      <c r="AD2252" s="22"/>
      <c r="AE2252" s="22"/>
      <c r="AF2252" s="22"/>
      <c r="AG2252" s="22"/>
      <c r="AH2252" s="22"/>
      <c r="AI2252" s="22"/>
      <c r="AJ2252" s="22"/>
      <c r="AK2252" s="22"/>
      <c r="AL2252" s="22"/>
      <c r="AM2252" s="22"/>
      <c r="AN2252" s="22"/>
      <c r="AO2252" s="22"/>
      <c r="AP2252" s="22"/>
      <c r="AQ2252" s="22"/>
      <c r="AR2252" s="22"/>
      <c r="AS2252" s="22"/>
      <c r="AT2252" s="22"/>
      <c r="AU2252" s="22"/>
      <c r="AV2252" s="22"/>
      <c r="AW2252" s="22"/>
      <c r="AX2252" s="22"/>
      <c r="AY2252" s="22"/>
    </row>
    <row r="2253" spans="30:51" ht="13.2">
      <c r="AD2253" s="22"/>
      <c r="AE2253" s="22"/>
      <c r="AF2253" s="22"/>
      <c r="AG2253" s="22"/>
      <c r="AH2253" s="22"/>
      <c r="AI2253" s="22"/>
      <c r="AJ2253" s="22"/>
      <c r="AK2253" s="22"/>
      <c r="AL2253" s="22"/>
      <c r="AM2253" s="22"/>
      <c r="AN2253" s="22"/>
      <c r="AO2253" s="22"/>
      <c r="AP2253" s="22"/>
      <c r="AQ2253" s="22"/>
      <c r="AR2253" s="22"/>
      <c r="AS2253" s="22"/>
      <c r="AT2253" s="22"/>
      <c r="AU2253" s="22"/>
      <c r="AV2253" s="22"/>
      <c r="AW2253" s="22"/>
      <c r="AX2253" s="22"/>
      <c r="AY2253" s="22"/>
    </row>
    <row r="2254" spans="30:51" ht="13.2">
      <c r="AD2254" s="22"/>
      <c r="AE2254" s="22"/>
      <c r="AF2254" s="22"/>
      <c r="AG2254" s="22"/>
      <c r="AH2254" s="22"/>
      <c r="AI2254" s="22"/>
      <c r="AJ2254" s="22"/>
      <c r="AK2254" s="22"/>
      <c r="AL2254" s="22"/>
      <c r="AM2254" s="22"/>
      <c r="AN2254" s="22"/>
      <c r="AO2254" s="22"/>
      <c r="AP2254" s="22"/>
      <c r="AQ2254" s="22"/>
      <c r="AR2254" s="22"/>
      <c r="AS2254" s="22"/>
      <c r="AT2254" s="22"/>
      <c r="AU2254" s="22"/>
      <c r="AV2254" s="22"/>
      <c r="AW2254" s="22"/>
      <c r="AX2254" s="22"/>
      <c r="AY2254" s="22"/>
    </row>
    <row r="2255" spans="30:51" ht="13.2">
      <c r="AD2255" s="22"/>
      <c r="AE2255" s="22"/>
      <c r="AF2255" s="22"/>
      <c r="AG2255" s="22"/>
      <c r="AH2255" s="22"/>
      <c r="AI2255" s="22"/>
      <c r="AJ2255" s="22"/>
      <c r="AK2255" s="22"/>
      <c r="AL2255" s="22"/>
      <c r="AM2255" s="22"/>
      <c r="AN2255" s="22"/>
      <c r="AO2255" s="22"/>
      <c r="AP2255" s="22"/>
      <c r="AQ2255" s="22"/>
      <c r="AR2255" s="22"/>
      <c r="AS2255" s="22"/>
      <c r="AT2255" s="22"/>
      <c r="AU2255" s="22"/>
      <c r="AV2255" s="22"/>
      <c r="AW2255" s="22"/>
      <c r="AX2255" s="22"/>
      <c r="AY2255" s="22"/>
    </row>
    <row r="2256" spans="30:51" ht="13.2">
      <c r="AD2256" s="22"/>
      <c r="AE2256" s="22"/>
      <c r="AF2256" s="22"/>
      <c r="AG2256" s="22"/>
      <c r="AH2256" s="22"/>
      <c r="AI2256" s="22"/>
      <c r="AJ2256" s="22"/>
      <c r="AK2256" s="22"/>
      <c r="AL2256" s="22"/>
      <c r="AM2256" s="22"/>
      <c r="AN2256" s="22"/>
      <c r="AO2256" s="22"/>
      <c r="AP2256" s="22"/>
      <c r="AQ2256" s="22"/>
      <c r="AR2256" s="22"/>
      <c r="AS2256" s="22"/>
      <c r="AT2256" s="22"/>
      <c r="AU2256" s="22"/>
      <c r="AV2256" s="22"/>
      <c r="AW2256" s="22"/>
      <c r="AX2256" s="22"/>
      <c r="AY2256" s="22"/>
    </row>
    <row r="2257" spans="30:51" ht="13.2">
      <c r="AD2257" s="22"/>
      <c r="AE2257" s="22"/>
      <c r="AF2257" s="22"/>
      <c r="AG2257" s="22"/>
      <c r="AH2257" s="22"/>
      <c r="AI2257" s="22"/>
      <c r="AJ2257" s="22"/>
      <c r="AK2257" s="22"/>
      <c r="AL2257" s="22"/>
      <c r="AM2257" s="22"/>
      <c r="AN2257" s="22"/>
      <c r="AO2257" s="22"/>
      <c r="AP2257" s="22"/>
      <c r="AQ2257" s="22"/>
      <c r="AR2257" s="22"/>
      <c r="AS2257" s="22"/>
      <c r="AT2257" s="22"/>
      <c r="AU2257" s="22"/>
      <c r="AV2257" s="22"/>
      <c r="AW2257" s="22"/>
      <c r="AX2257" s="22"/>
      <c r="AY2257" s="22"/>
    </row>
    <row r="2258" spans="30:51" ht="13.2">
      <c r="AD2258" s="22"/>
      <c r="AE2258" s="22"/>
      <c r="AF2258" s="22"/>
      <c r="AG2258" s="22"/>
      <c r="AH2258" s="22"/>
      <c r="AI2258" s="22"/>
      <c r="AJ2258" s="22"/>
      <c r="AK2258" s="22"/>
      <c r="AL2258" s="22"/>
      <c r="AM2258" s="22"/>
      <c r="AN2258" s="22"/>
      <c r="AO2258" s="22"/>
      <c r="AP2258" s="22"/>
      <c r="AQ2258" s="22"/>
      <c r="AR2258" s="22"/>
      <c r="AS2258" s="22"/>
      <c r="AT2258" s="22"/>
      <c r="AU2258" s="22"/>
      <c r="AV2258" s="22"/>
      <c r="AW2258" s="22"/>
      <c r="AX2258" s="22"/>
      <c r="AY2258" s="22"/>
    </row>
    <row r="2259" spans="30:51" ht="13.2">
      <c r="AD2259" s="22"/>
      <c r="AE2259" s="22"/>
      <c r="AF2259" s="22"/>
      <c r="AG2259" s="22"/>
      <c r="AH2259" s="22"/>
      <c r="AI2259" s="22"/>
      <c r="AJ2259" s="22"/>
      <c r="AK2259" s="22"/>
      <c r="AL2259" s="22"/>
      <c r="AM2259" s="22"/>
      <c r="AN2259" s="22"/>
      <c r="AO2259" s="22"/>
      <c r="AP2259" s="22"/>
      <c r="AQ2259" s="22"/>
      <c r="AR2259" s="22"/>
      <c r="AS2259" s="22"/>
      <c r="AT2259" s="22"/>
      <c r="AU2259" s="22"/>
      <c r="AV2259" s="22"/>
      <c r="AW2259" s="22"/>
      <c r="AX2259" s="22"/>
      <c r="AY2259" s="22"/>
    </row>
    <row r="2260" spans="30:51" ht="13.2">
      <c r="AD2260" s="22"/>
      <c r="AE2260" s="22"/>
      <c r="AF2260" s="22"/>
      <c r="AG2260" s="22"/>
      <c r="AH2260" s="22"/>
      <c r="AI2260" s="22"/>
      <c r="AJ2260" s="22"/>
      <c r="AK2260" s="22"/>
      <c r="AL2260" s="22"/>
      <c r="AM2260" s="22"/>
      <c r="AN2260" s="22"/>
      <c r="AO2260" s="22"/>
      <c r="AP2260" s="22"/>
      <c r="AQ2260" s="22"/>
      <c r="AR2260" s="22"/>
      <c r="AS2260" s="22"/>
      <c r="AT2260" s="22"/>
      <c r="AU2260" s="22"/>
      <c r="AV2260" s="22"/>
      <c r="AW2260" s="22"/>
      <c r="AX2260" s="22"/>
      <c r="AY2260" s="22"/>
    </row>
    <row r="2261" spans="30:51" ht="13.2">
      <c r="AD2261" s="22"/>
      <c r="AE2261" s="22"/>
      <c r="AF2261" s="22"/>
      <c r="AG2261" s="22"/>
      <c r="AH2261" s="22"/>
      <c r="AI2261" s="22"/>
      <c r="AJ2261" s="22"/>
      <c r="AK2261" s="22"/>
      <c r="AL2261" s="22"/>
      <c r="AM2261" s="22"/>
      <c r="AN2261" s="22"/>
      <c r="AO2261" s="22"/>
      <c r="AP2261" s="22"/>
      <c r="AQ2261" s="22"/>
      <c r="AR2261" s="22"/>
      <c r="AS2261" s="22"/>
      <c r="AT2261" s="22"/>
      <c r="AU2261" s="22"/>
      <c r="AV2261" s="22"/>
      <c r="AW2261" s="22"/>
      <c r="AX2261" s="22"/>
      <c r="AY2261" s="22"/>
    </row>
    <row r="2262" spans="30:51" ht="13.2">
      <c r="AD2262" s="22"/>
      <c r="AE2262" s="22"/>
      <c r="AF2262" s="22"/>
      <c r="AG2262" s="22"/>
      <c r="AH2262" s="22"/>
      <c r="AI2262" s="22"/>
      <c r="AJ2262" s="22"/>
      <c r="AK2262" s="22"/>
      <c r="AL2262" s="22"/>
      <c r="AM2262" s="22"/>
      <c r="AN2262" s="22"/>
      <c r="AO2262" s="22"/>
      <c r="AP2262" s="22"/>
      <c r="AQ2262" s="22"/>
      <c r="AR2262" s="22"/>
      <c r="AS2262" s="22"/>
      <c r="AT2262" s="22"/>
      <c r="AU2262" s="22"/>
      <c r="AV2262" s="22"/>
      <c r="AW2262" s="22"/>
      <c r="AX2262" s="22"/>
      <c r="AY2262" s="22"/>
    </row>
    <row r="2263" spans="30:51" ht="13.2">
      <c r="AD2263" s="22"/>
      <c r="AE2263" s="22"/>
      <c r="AF2263" s="22"/>
      <c r="AG2263" s="22"/>
      <c r="AH2263" s="22"/>
      <c r="AI2263" s="22"/>
      <c r="AJ2263" s="22"/>
      <c r="AK2263" s="22"/>
      <c r="AL2263" s="22"/>
      <c r="AM2263" s="22"/>
      <c r="AN2263" s="22"/>
      <c r="AO2263" s="22"/>
      <c r="AP2263" s="22"/>
      <c r="AQ2263" s="22"/>
      <c r="AR2263" s="22"/>
      <c r="AS2263" s="22"/>
      <c r="AT2263" s="22"/>
      <c r="AU2263" s="22"/>
      <c r="AV2263" s="22"/>
      <c r="AW2263" s="22"/>
      <c r="AX2263" s="22"/>
      <c r="AY2263" s="22"/>
    </row>
    <row r="2264" spans="30:51" ht="13.2">
      <c r="AD2264" s="22"/>
      <c r="AE2264" s="22"/>
      <c r="AF2264" s="22"/>
      <c r="AG2264" s="22"/>
      <c r="AH2264" s="22"/>
      <c r="AI2264" s="22"/>
      <c r="AJ2264" s="22"/>
      <c r="AK2264" s="22"/>
      <c r="AL2264" s="22"/>
      <c r="AM2264" s="22"/>
      <c r="AN2264" s="22"/>
      <c r="AO2264" s="22"/>
      <c r="AP2264" s="22"/>
      <c r="AQ2264" s="22"/>
      <c r="AR2264" s="22"/>
      <c r="AS2264" s="22"/>
      <c r="AT2264" s="22"/>
      <c r="AU2264" s="22"/>
      <c r="AV2264" s="22"/>
      <c r="AW2264" s="22"/>
      <c r="AX2264" s="22"/>
      <c r="AY2264" s="22"/>
    </row>
    <row r="2265" spans="30:51" ht="13.2">
      <c r="AD2265" s="22"/>
      <c r="AE2265" s="22"/>
      <c r="AF2265" s="22"/>
      <c r="AG2265" s="22"/>
      <c r="AH2265" s="22"/>
      <c r="AI2265" s="22"/>
      <c r="AJ2265" s="22"/>
      <c r="AK2265" s="22"/>
      <c r="AL2265" s="22"/>
      <c r="AM2265" s="22"/>
      <c r="AN2265" s="22"/>
      <c r="AO2265" s="22"/>
      <c r="AP2265" s="22"/>
      <c r="AQ2265" s="22"/>
      <c r="AR2265" s="22"/>
      <c r="AS2265" s="22"/>
      <c r="AT2265" s="22"/>
      <c r="AU2265" s="22"/>
      <c r="AV2265" s="22"/>
      <c r="AW2265" s="22"/>
      <c r="AX2265" s="22"/>
      <c r="AY2265" s="22"/>
    </row>
    <row r="2266" spans="30:51" ht="13.2">
      <c r="AD2266" s="22"/>
      <c r="AE2266" s="22"/>
      <c r="AF2266" s="22"/>
      <c r="AG2266" s="22"/>
      <c r="AH2266" s="22"/>
      <c r="AI2266" s="22"/>
      <c r="AJ2266" s="22"/>
      <c r="AK2266" s="22"/>
      <c r="AL2266" s="22"/>
      <c r="AM2266" s="22"/>
      <c r="AN2266" s="22"/>
      <c r="AO2266" s="22"/>
      <c r="AP2266" s="22"/>
      <c r="AQ2266" s="22"/>
      <c r="AR2266" s="22"/>
      <c r="AS2266" s="22"/>
      <c r="AT2266" s="22"/>
      <c r="AU2266" s="22"/>
      <c r="AV2266" s="22"/>
      <c r="AW2266" s="22"/>
      <c r="AX2266" s="22"/>
      <c r="AY2266" s="22"/>
    </row>
    <row r="2267" spans="30:51" ht="13.2">
      <c r="AD2267" s="22"/>
      <c r="AE2267" s="22"/>
      <c r="AF2267" s="22"/>
      <c r="AG2267" s="22"/>
      <c r="AH2267" s="22"/>
      <c r="AI2267" s="22"/>
      <c r="AJ2267" s="22"/>
      <c r="AK2267" s="22"/>
      <c r="AL2267" s="22"/>
      <c r="AM2267" s="22"/>
      <c r="AN2267" s="22"/>
      <c r="AO2267" s="22"/>
      <c r="AP2267" s="22"/>
      <c r="AQ2267" s="22"/>
      <c r="AR2267" s="22"/>
      <c r="AS2267" s="22"/>
      <c r="AT2267" s="22"/>
      <c r="AU2267" s="22"/>
      <c r="AV2267" s="22"/>
      <c r="AW2267" s="22"/>
      <c r="AX2267" s="22"/>
      <c r="AY2267" s="22"/>
    </row>
    <row r="2268" spans="30:51" ht="13.2">
      <c r="AD2268" s="22"/>
      <c r="AE2268" s="22"/>
      <c r="AF2268" s="22"/>
      <c r="AG2268" s="22"/>
      <c r="AH2268" s="22"/>
      <c r="AI2268" s="22"/>
      <c r="AJ2268" s="22"/>
      <c r="AK2268" s="22"/>
      <c r="AL2268" s="22"/>
      <c r="AM2268" s="22"/>
      <c r="AN2268" s="22"/>
      <c r="AO2268" s="22"/>
      <c r="AP2268" s="22"/>
      <c r="AQ2268" s="22"/>
      <c r="AR2268" s="22"/>
      <c r="AS2268" s="22"/>
      <c r="AT2268" s="22"/>
      <c r="AU2268" s="22"/>
      <c r="AV2268" s="22"/>
      <c r="AW2268" s="22"/>
      <c r="AX2268" s="22"/>
      <c r="AY2268" s="22"/>
    </row>
    <row r="2269" spans="30:51" ht="13.2">
      <c r="AD2269" s="22"/>
      <c r="AE2269" s="22"/>
      <c r="AF2269" s="22"/>
      <c r="AG2269" s="22"/>
      <c r="AH2269" s="22"/>
      <c r="AI2269" s="22"/>
      <c r="AJ2269" s="22"/>
      <c r="AK2269" s="22"/>
      <c r="AL2269" s="22"/>
      <c r="AM2269" s="22"/>
      <c r="AN2269" s="22"/>
      <c r="AO2269" s="22"/>
      <c r="AP2269" s="22"/>
      <c r="AQ2269" s="22"/>
      <c r="AR2269" s="22"/>
      <c r="AS2269" s="22"/>
      <c r="AT2269" s="22"/>
      <c r="AU2269" s="22"/>
      <c r="AV2269" s="22"/>
      <c r="AW2269" s="22"/>
      <c r="AX2269" s="22"/>
      <c r="AY2269" s="22"/>
    </row>
    <row r="2270" spans="30:51" ht="13.2">
      <c r="AD2270" s="22"/>
      <c r="AE2270" s="22"/>
      <c r="AF2270" s="22"/>
      <c r="AG2270" s="22"/>
      <c r="AH2270" s="22"/>
      <c r="AI2270" s="22"/>
      <c r="AJ2270" s="22"/>
      <c r="AK2270" s="22"/>
      <c r="AL2270" s="22"/>
      <c r="AM2270" s="22"/>
      <c r="AN2270" s="22"/>
      <c r="AO2270" s="22"/>
      <c r="AP2270" s="22"/>
      <c r="AQ2270" s="22"/>
      <c r="AR2270" s="22"/>
      <c r="AS2270" s="22"/>
      <c r="AT2270" s="22"/>
      <c r="AU2270" s="22"/>
      <c r="AV2270" s="22"/>
      <c r="AW2270" s="22"/>
      <c r="AX2270" s="22"/>
      <c r="AY2270" s="22"/>
    </row>
    <row r="2271" spans="30:51" ht="13.2">
      <c r="AD2271" s="22"/>
      <c r="AE2271" s="22"/>
      <c r="AF2271" s="22"/>
      <c r="AG2271" s="22"/>
      <c r="AH2271" s="22"/>
      <c r="AI2271" s="22"/>
      <c r="AJ2271" s="22"/>
      <c r="AK2271" s="22"/>
      <c r="AL2271" s="22"/>
      <c r="AM2271" s="22"/>
      <c r="AN2271" s="22"/>
      <c r="AO2271" s="22"/>
      <c r="AP2271" s="22"/>
      <c r="AQ2271" s="22"/>
      <c r="AR2271" s="22"/>
      <c r="AS2271" s="22"/>
      <c r="AT2271" s="22"/>
      <c r="AU2271" s="22"/>
      <c r="AV2271" s="22"/>
      <c r="AW2271" s="22"/>
      <c r="AX2271" s="22"/>
      <c r="AY2271" s="22"/>
    </row>
    <row r="2272" spans="30:51" ht="13.2"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2"/>
      <c r="AR2272" s="22"/>
      <c r="AS2272" s="22"/>
      <c r="AT2272" s="22"/>
      <c r="AU2272" s="22"/>
      <c r="AV2272" s="22"/>
      <c r="AW2272" s="22"/>
      <c r="AX2272" s="22"/>
      <c r="AY2272" s="22"/>
    </row>
    <row r="2273" spans="30:51" ht="13.2">
      <c r="AD2273" s="22"/>
      <c r="AE2273" s="22"/>
      <c r="AF2273" s="22"/>
      <c r="AG2273" s="22"/>
      <c r="AH2273" s="22"/>
      <c r="AI2273" s="22"/>
      <c r="AJ2273" s="22"/>
      <c r="AK2273" s="22"/>
      <c r="AL2273" s="22"/>
      <c r="AM2273" s="22"/>
      <c r="AN2273" s="22"/>
      <c r="AO2273" s="22"/>
      <c r="AP2273" s="22"/>
      <c r="AQ2273" s="22"/>
      <c r="AR2273" s="22"/>
      <c r="AS2273" s="22"/>
      <c r="AT2273" s="22"/>
      <c r="AU2273" s="22"/>
      <c r="AV2273" s="22"/>
      <c r="AW2273" s="22"/>
      <c r="AX2273" s="22"/>
      <c r="AY2273" s="22"/>
    </row>
    <row r="2274" spans="30:51" ht="13.2">
      <c r="AD2274" s="22"/>
      <c r="AE2274" s="22"/>
      <c r="AF2274" s="22"/>
      <c r="AG2274" s="22"/>
      <c r="AH2274" s="22"/>
      <c r="AI2274" s="22"/>
      <c r="AJ2274" s="22"/>
      <c r="AK2274" s="22"/>
      <c r="AL2274" s="22"/>
      <c r="AM2274" s="22"/>
      <c r="AN2274" s="22"/>
      <c r="AO2274" s="22"/>
      <c r="AP2274" s="22"/>
      <c r="AQ2274" s="22"/>
      <c r="AR2274" s="22"/>
      <c r="AS2274" s="22"/>
      <c r="AT2274" s="22"/>
      <c r="AU2274" s="22"/>
      <c r="AV2274" s="22"/>
      <c r="AW2274" s="22"/>
      <c r="AX2274" s="22"/>
      <c r="AY2274" s="22"/>
    </row>
    <row r="2275" spans="30:51" ht="13.2">
      <c r="AD2275" s="22"/>
      <c r="AE2275" s="22"/>
      <c r="AF2275" s="22"/>
      <c r="AG2275" s="22"/>
      <c r="AH2275" s="22"/>
      <c r="AI2275" s="22"/>
      <c r="AJ2275" s="22"/>
      <c r="AK2275" s="22"/>
      <c r="AL2275" s="22"/>
      <c r="AM2275" s="22"/>
      <c r="AN2275" s="22"/>
      <c r="AO2275" s="22"/>
      <c r="AP2275" s="22"/>
      <c r="AQ2275" s="22"/>
      <c r="AR2275" s="22"/>
      <c r="AS2275" s="22"/>
      <c r="AT2275" s="22"/>
      <c r="AU2275" s="22"/>
      <c r="AV2275" s="22"/>
      <c r="AW2275" s="22"/>
      <c r="AX2275" s="22"/>
      <c r="AY2275" s="22"/>
    </row>
    <row r="2276" spans="30:51" ht="13.2">
      <c r="AD2276" s="22"/>
      <c r="AE2276" s="22"/>
      <c r="AF2276" s="22"/>
      <c r="AG2276" s="22"/>
      <c r="AH2276" s="22"/>
      <c r="AI2276" s="22"/>
      <c r="AJ2276" s="22"/>
      <c r="AK2276" s="22"/>
      <c r="AL2276" s="22"/>
      <c r="AM2276" s="22"/>
      <c r="AN2276" s="22"/>
      <c r="AO2276" s="22"/>
      <c r="AP2276" s="22"/>
      <c r="AQ2276" s="22"/>
      <c r="AR2276" s="22"/>
      <c r="AS2276" s="22"/>
      <c r="AT2276" s="22"/>
      <c r="AU2276" s="22"/>
      <c r="AV2276" s="22"/>
      <c r="AW2276" s="22"/>
      <c r="AX2276" s="22"/>
      <c r="AY2276" s="22"/>
    </row>
    <row r="2277" spans="30:51" ht="13.2">
      <c r="AD2277" s="22"/>
      <c r="AE2277" s="22"/>
      <c r="AF2277" s="22"/>
      <c r="AG2277" s="22"/>
      <c r="AH2277" s="22"/>
      <c r="AI2277" s="22"/>
      <c r="AJ2277" s="22"/>
      <c r="AK2277" s="22"/>
      <c r="AL2277" s="22"/>
      <c r="AM2277" s="22"/>
      <c r="AN2277" s="22"/>
      <c r="AO2277" s="22"/>
      <c r="AP2277" s="22"/>
      <c r="AQ2277" s="22"/>
      <c r="AR2277" s="22"/>
      <c r="AS2277" s="22"/>
      <c r="AT2277" s="22"/>
      <c r="AU2277" s="22"/>
      <c r="AV2277" s="22"/>
      <c r="AW2277" s="22"/>
      <c r="AX2277" s="22"/>
      <c r="AY2277" s="22"/>
    </row>
    <row r="2278" spans="30:51" ht="13.2">
      <c r="AD2278" s="22"/>
      <c r="AE2278" s="22"/>
      <c r="AF2278" s="22"/>
      <c r="AG2278" s="22"/>
      <c r="AH2278" s="22"/>
      <c r="AI2278" s="22"/>
      <c r="AJ2278" s="22"/>
      <c r="AK2278" s="22"/>
      <c r="AL2278" s="22"/>
      <c r="AM2278" s="22"/>
      <c r="AN2278" s="22"/>
      <c r="AO2278" s="22"/>
      <c r="AP2278" s="22"/>
      <c r="AQ2278" s="22"/>
      <c r="AR2278" s="22"/>
      <c r="AS2278" s="22"/>
      <c r="AT2278" s="22"/>
      <c r="AU2278" s="22"/>
      <c r="AV2278" s="22"/>
      <c r="AW2278" s="22"/>
      <c r="AX2278" s="22"/>
      <c r="AY2278" s="22"/>
    </row>
    <row r="2279" spans="30:51" ht="13.2">
      <c r="AD2279" s="22"/>
      <c r="AE2279" s="22"/>
      <c r="AF2279" s="22"/>
      <c r="AG2279" s="22"/>
      <c r="AH2279" s="22"/>
      <c r="AI2279" s="22"/>
      <c r="AJ2279" s="22"/>
      <c r="AK2279" s="22"/>
      <c r="AL2279" s="22"/>
      <c r="AM2279" s="22"/>
      <c r="AN2279" s="22"/>
      <c r="AO2279" s="22"/>
      <c r="AP2279" s="22"/>
      <c r="AQ2279" s="22"/>
      <c r="AR2279" s="22"/>
      <c r="AS2279" s="22"/>
      <c r="AT2279" s="22"/>
      <c r="AU2279" s="22"/>
      <c r="AV2279" s="22"/>
      <c r="AW2279" s="22"/>
      <c r="AX2279" s="22"/>
      <c r="AY2279" s="22"/>
    </row>
    <row r="2280" spans="30:51" ht="13.2">
      <c r="AD2280" s="22"/>
      <c r="AE2280" s="22"/>
      <c r="AF2280" s="22"/>
      <c r="AG2280" s="22"/>
      <c r="AH2280" s="22"/>
      <c r="AI2280" s="22"/>
      <c r="AJ2280" s="22"/>
      <c r="AK2280" s="22"/>
      <c r="AL2280" s="22"/>
      <c r="AM2280" s="22"/>
      <c r="AN2280" s="22"/>
      <c r="AO2280" s="22"/>
      <c r="AP2280" s="22"/>
      <c r="AQ2280" s="22"/>
      <c r="AR2280" s="22"/>
      <c r="AS2280" s="22"/>
      <c r="AT2280" s="22"/>
      <c r="AU2280" s="22"/>
      <c r="AV2280" s="22"/>
      <c r="AW2280" s="22"/>
      <c r="AX2280" s="22"/>
      <c r="AY2280" s="22"/>
    </row>
    <row r="2281" spans="30:51" ht="13.2">
      <c r="AD2281" s="22"/>
      <c r="AE2281" s="22"/>
      <c r="AF2281" s="22"/>
      <c r="AG2281" s="22"/>
      <c r="AH2281" s="22"/>
      <c r="AI2281" s="22"/>
      <c r="AJ2281" s="22"/>
      <c r="AK2281" s="22"/>
      <c r="AL2281" s="22"/>
      <c r="AM2281" s="22"/>
      <c r="AN2281" s="22"/>
      <c r="AO2281" s="22"/>
      <c r="AP2281" s="22"/>
      <c r="AQ2281" s="22"/>
      <c r="AR2281" s="22"/>
      <c r="AS2281" s="22"/>
      <c r="AT2281" s="22"/>
      <c r="AU2281" s="22"/>
      <c r="AV2281" s="22"/>
      <c r="AW2281" s="22"/>
      <c r="AX2281" s="22"/>
      <c r="AY2281" s="22"/>
    </row>
    <row r="2282" spans="30:51" ht="13.2">
      <c r="AD2282" s="22"/>
      <c r="AE2282" s="22"/>
      <c r="AF2282" s="22"/>
      <c r="AG2282" s="22"/>
      <c r="AH2282" s="22"/>
      <c r="AI2282" s="22"/>
      <c r="AJ2282" s="22"/>
      <c r="AK2282" s="22"/>
      <c r="AL2282" s="22"/>
      <c r="AM2282" s="22"/>
      <c r="AN2282" s="22"/>
      <c r="AO2282" s="22"/>
      <c r="AP2282" s="22"/>
      <c r="AQ2282" s="22"/>
      <c r="AR2282" s="22"/>
      <c r="AS2282" s="22"/>
      <c r="AT2282" s="22"/>
      <c r="AU2282" s="22"/>
      <c r="AV2282" s="22"/>
      <c r="AW2282" s="22"/>
      <c r="AX2282" s="22"/>
      <c r="AY2282" s="22"/>
    </row>
    <row r="2283" spans="30:51" ht="13.2">
      <c r="AD2283" s="22"/>
      <c r="AE2283" s="22"/>
      <c r="AF2283" s="22"/>
      <c r="AG2283" s="22"/>
      <c r="AH2283" s="22"/>
      <c r="AI2283" s="22"/>
      <c r="AJ2283" s="22"/>
      <c r="AK2283" s="22"/>
      <c r="AL2283" s="22"/>
      <c r="AM2283" s="22"/>
      <c r="AN2283" s="22"/>
      <c r="AO2283" s="22"/>
      <c r="AP2283" s="22"/>
      <c r="AQ2283" s="22"/>
      <c r="AR2283" s="22"/>
      <c r="AS2283" s="22"/>
      <c r="AT2283" s="22"/>
      <c r="AU2283" s="22"/>
      <c r="AV2283" s="22"/>
      <c r="AW2283" s="22"/>
      <c r="AX2283" s="22"/>
      <c r="AY2283" s="22"/>
    </row>
    <row r="2284" spans="30:51" ht="13.2"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2"/>
      <c r="AO2284" s="22"/>
      <c r="AP2284" s="22"/>
      <c r="AQ2284" s="22"/>
      <c r="AR2284" s="22"/>
      <c r="AS2284" s="22"/>
      <c r="AT2284" s="22"/>
      <c r="AU2284" s="22"/>
      <c r="AV2284" s="22"/>
      <c r="AW2284" s="22"/>
      <c r="AX2284" s="22"/>
      <c r="AY2284" s="22"/>
    </row>
    <row r="2285" spans="30:51" ht="13.2">
      <c r="AD2285" s="22"/>
      <c r="AE2285" s="22"/>
      <c r="AF2285" s="22"/>
      <c r="AG2285" s="22"/>
      <c r="AH2285" s="22"/>
      <c r="AI2285" s="22"/>
      <c r="AJ2285" s="22"/>
      <c r="AK2285" s="22"/>
      <c r="AL2285" s="22"/>
      <c r="AM2285" s="22"/>
      <c r="AN2285" s="22"/>
      <c r="AO2285" s="22"/>
      <c r="AP2285" s="22"/>
      <c r="AQ2285" s="22"/>
      <c r="AR2285" s="22"/>
      <c r="AS2285" s="22"/>
      <c r="AT2285" s="22"/>
      <c r="AU2285" s="22"/>
      <c r="AV2285" s="22"/>
      <c r="AW2285" s="22"/>
      <c r="AX2285" s="22"/>
      <c r="AY2285" s="22"/>
    </row>
    <row r="2286" spans="30:51" ht="13.2"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2"/>
    </row>
    <row r="2287" spans="30:51" ht="13.2">
      <c r="AD2287" s="22"/>
      <c r="AE2287" s="22"/>
      <c r="AF2287" s="22"/>
      <c r="AG2287" s="22"/>
      <c r="AH2287" s="22"/>
      <c r="AI2287" s="22"/>
      <c r="AJ2287" s="22"/>
      <c r="AK2287" s="22"/>
      <c r="AL2287" s="22"/>
      <c r="AM2287" s="22"/>
      <c r="AN2287" s="22"/>
      <c r="AO2287" s="22"/>
      <c r="AP2287" s="22"/>
      <c r="AQ2287" s="22"/>
      <c r="AR2287" s="22"/>
      <c r="AS2287" s="22"/>
      <c r="AT2287" s="22"/>
      <c r="AU2287" s="22"/>
      <c r="AV2287" s="22"/>
      <c r="AW2287" s="22"/>
      <c r="AX2287" s="22"/>
      <c r="AY2287" s="22"/>
    </row>
    <row r="2288" spans="30:51" ht="13.2">
      <c r="AD2288" s="22"/>
      <c r="AE2288" s="22"/>
      <c r="AF2288" s="22"/>
      <c r="AG2288" s="22"/>
      <c r="AH2288" s="22"/>
      <c r="AI2288" s="22"/>
      <c r="AJ2288" s="22"/>
      <c r="AK2288" s="22"/>
      <c r="AL2288" s="22"/>
      <c r="AM2288" s="22"/>
      <c r="AN2288" s="22"/>
      <c r="AO2288" s="22"/>
      <c r="AP2288" s="22"/>
      <c r="AQ2288" s="22"/>
      <c r="AR2288" s="22"/>
      <c r="AS2288" s="22"/>
      <c r="AT2288" s="22"/>
      <c r="AU2288" s="22"/>
      <c r="AV2288" s="22"/>
      <c r="AW2288" s="22"/>
      <c r="AX2288" s="22"/>
      <c r="AY2288" s="22"/>
    </row>
    <row r="2289" spans="30:51" ht="13.2">
      <c r="AD2289" s="22"/>
      <c r="AE2289" s="22"/>
      <c r="AF2289" s="22"/>
      <c r="AG2289" s="22"/>
      <c r="AH2289" s="22"/>
      <c r="AI2289" s="22"/>
      <c r="AJ2289" s="22"/>
      <c r="AK2289" s="22"/>
      <c r="AL2289" s="22"/>
      <c r="AM2289" s="22"/>
      <c r="AN2289" s="22"/>
      <c r="AO2289" s="22"/>
      <c r="AP2289" s="22"/>
      <c r="AQ2289" s="22"/>
      <c r="AR2289" s="22"/>
      <c r="AS2289" s="22"/>
      <c r="AT2289" s="22"/>
      <c r="AU2289" s="22"/>
      <c r="AV2289" s="22"/>
      <c r="AW2289" s="22"/>
      <c r="AX2289" s="22"/>
      <c r="AY2289" s="22"/>
    </row>
    <row r="2290" spans="30:51" ht="13.2">
      <c r="AD2290" s="22"/>
      <c r="AE2290" s="22"/>
      <c r="AF2290" s="22"/>
      <c r="AG2290" s="22"/>
      <c r="AH2290" s="22"/>
      <c r="AI2290" s="22"/>
      <c r="AJ2290" s="22"/>
      <c r="AK2290" s="22"/>
      <c r="AL2290" s="22"/>
      <c r="AM2290" s="22"/>
      <c r="AN2290" s="22"/>
      <c r="AO2290" s="22"/>
      <c r="AP2290" s="22"/>
      <c r="AQ2290" s="22"/>
      <c r="AR2290" s="22"/>
      <c r="AS2290" s="22"/>
      <c r="AT2290" s="22"/>
      <c r="AU2290" s="22"/>
      <c r="AV2290" s="22"/>
      <c r="AW2290" s="22"/>
      <c r="AX2290" s="22"/>
      <c r="AY2290" s="22"/>
    </row>
    <row r="2291" spans="30:51" ht="13.2">
      <c r="AD2291" s="22"/>
      <c r="AE2291" s="22"/>
      <c r="AF2291" s="22"/>
      <c r="AG2291" s="22"/>
      <c r="AH2291" s="22"/>
      <c r="AI2291" s="22"/>
      <c r="AJ2291" s="22"/>
      <c r="AK2291" s="22"/>
      <c r="AL2291" s="22"/>
      <c r="AM2291" s="22"/>
      <c r="AN2291" s="22"/>
      <c r="AO2291" s="22"/>
      <c r="AP2291" s="22"/>
      <c r="AQ2291" s="22"/>
      <c r="AR2291" s="22"/>
      <c r="AS2291" s="22"/>
      <c r="AT2291" s="22"/>
      <c r="AU2291" s="22"/>
      <c r="AV2291" s="22"/>
      <c r="AW2291" s="22"/>
      <c r="AX2291" s="22"/>
      <c r="AY2291" s="22"/>
    </row>
    <row r="2292" spans="30:51" ht="13.2">
      <c r="AD2292" s="22"/>
      <c r="AE2292" s="22"/>
      <c r="AF2292" s="22"/>
      <c r="AG2292" s="22"/>
      <c r="AH2292" s="22"/>
      <c r="AI2292" s="22"/>
      <c r="AJ2292" s="22"/>
      <c r="AK2292" s="22"/>
      <c r="AL2292" s="22"/>
      <c r="AM2292" s="22"/>
      <c r="AN2292" s="22"/>
      <c r="AO2292" s="22"/>
      <c r="AP2292" s="22"/>
      <c r="AQ2292" s="22"/>
      <c r="AR2292" s="22"/>
      <c r="AS2292" s="22"/>
      <c r="AT2292" s="22"/>
      <c r="AU2292" s="22"/>
      <c r="AV2292" s="22"/>
      <c r="AW2292" s="22"/>
      <c r="AX2292" s="22"/>
      <c r="AY2292" s="22"/>
    </row>
    <row r="2293" spans="30:51" ht="13.2">
      <c r="AD2293" s="22"/>
      <c r="AE2293" s="22"/>
      <c r="AF2293" s="22"/>
      <c r="AG2293" s="22"/>
      <c r="AH2293" s="22"/>
      <c r="AI2293" s="22"/>
      <c r="AJ2293" s="22"/>
      <c r="AK2293" s="22"/>
      <c r="AL2293" s="22"/>
      <c r="AM2293" s="22"/>
      <c r="AN2293" s="22"/>
      <c r="AO2293" s="22"/>
      <c r="AP2293" s="22"/>
      <c r="AQ2293" s="22"/>
      <c r="AR2293" s="22"/>
      <c r="AS2293" s="22"/>
      <c r="AT2293" s="22"/>
      <c r="AU2293" s="22"/>
      <c r="AV2293" s="22"/>
      <c r="AW2293" s="22"/>
      <c r="AX2293" s="22"/>
      <c r="AY2293" s="22"/>
    </row>
    <row r="2294" spans="30:51" ht="13.2">
      <c r="AD2294" s="22"/>
      <c r="AE2294" s="22"/>
      <c r="AF2294" s="22"/>
      <c r="AG2294" s="22"/>
      <c r="AH2294" s="22"/>
      <c r="AI2294" s="22"/>
      <c r="AJ2294" s="22"/>
      <c r="AK2294" s="22"/>
      <c r="AL2294" s="22"/>
      <c r="AM2294" s="22"/>
      <c r="AN2294" s="22"/>
      <c r="AO2294" s="22"/>
      <c r="AP2294" s="22"/>
      <c r="AQ2294" s="22"/>
      <c r="AR2294" s="22"/>
      <c r="AS2294" s="22"/>
      <c r="AT2294" s="22"/>
      <c r="AU2294" s="22"/>
      <c r="AV2294" s="22"/>
      <c r="AW2294" s="22"/>
      <c r="AX2294" s="22"/>
      <c r="AY2294" s="22"/>
    </row>
    <row r="2295" spans="30:51" ht="13.2">
      <c r="AD2295" s="22"/>
      <c r="AE2295" s="22"/>
      <c r="AF2295" s="22"/>
      <c r="AG2295" s="22"/>
      <c r="AH2295" s="22"/>
      <c r="AI2295" s="22"/>
      <c r="AJ2295" s="22"/>
      <c r="AK2295" s="22"/>
      <c r="AL2295" s="22"/>
      <c r="AM2295" s="22"/>
      <c r="AN2295" s="22"/>
      <c r="AO2295" s="22"/>
      <c r="AP2295" s="22"/>
      <c r="AQ2295" s="22"/>
      <c r="AR2295" s="22"/>
      <c r="AS2295" s="22"/>
      <c r="AT2295" s="22"/>
      <c r="AU2295" s="22"/>
      <c r="AV2295" s="22"/>
      <c r="AW2295" s="22"/>
      <c r="AX2295" s="22"/>
      <c r="AY2295" s="22"/>
    </row>
    <row r="2296" spans="30:51" ht="13.2">
      <c r="AD2296" s="22"/>
      <c r="AE2296" s="22"/>
      <c r="AF2296" s="22"/>
      <c r="AG2296" s="22"/>
      <c r="AH2296" s="22"/>
      <c r="AI2296" s="22"/>
      <c r="AJ2296" s="22"/>
      <c r="AK2296" s="22"/>
      <c r="AL2296" s="22"/>
      <c r="AM2296" s="22"/>
      <c r="AN2296" s="22"/>
      <c r="AO2296" s="22"/>
      <c r="AP2296" s="22"/>
      <c r="AQ2296" s="22"/>
      <c r="AR2296" s="22"/>
      <c r="AS2296" s="22"/>
      <c r="AT2296" s="22"/>
      <c r="AU2296" s="22"/>
      <c r="AV2296" s="22"/>
      <c r="AW2296" s="22"/>
      <c r="AX2296" s="22"/>
      <c r="AY2296" s="22"/>
    </row>
    <row r="2297" spans="30:51" ht="13.2">
      <c r="AD2297" s="22"/>
      <c r="AE2297" s="22"/>
      <c r="AF2297" s="22"/>
      <c r="AG2297" s="22"/>
      <c r="AH2297" s="22"/>
      <c r="AI2297" s="22"/>
      <c r="AJ2297" s="22"/>
      <c r="AK2297" s="22"/>
      <c r="AL2297" s="22"/>
      <c r="AM2297" s="22"/>
      <c r="AN2297" s="22"/>
      <c r="AO2297" s="22"/>
      <c r="AP2297" s="22"/>
      <c r="AQ2297" s="22"/>
      <c r="AR2297" s="22"/>
      <c r="AS2297" s="22"/>
      <c r="AT2297" s="22"/>
      <c r="AU2297" s="22"/>
      <c r="AV2297" s="22"/>
      <c r="AW2297" s="22"/>
      <c r="AX2297" s="22"/>
      <c r="AY2297" s="22"/>
    </row>
    <row r="2298" spans="30:51" ht="13.2">
      <c r="AD2298" s="22"/>
      <c r="AE2298" s="22"/>
      <c r="AF2298" s="22"/>
      <c r="AG2298" s="22"/>
      <c r="AH2298" s="22"/>
      <c r="AI2298" s="22"/>
      <c r="AJ2298" s="22"/>
      <c r="AK2298" s="22"/>
      <c r="AL2298" s="22"/>
      <c r="AM2298" s="22"/>
      <c r="AN2298" s="22"/>
      <c r="AO2298" s="22"/>
      <c r="AP2298" s="22"/>
      <c r="AQ2298" s="22"/>
      <c r="AR2298" s="22"/>
      <c r="AS2298" s="22"/>
      <c r="AT2298" s="22"/>
      <c r="AU2298" s="22"/>
      <c r="AV2298" s="22"/>
      <c r="AW2298" s="22"/>
      <c r="AX2298" s="22"/>
      <c r="AY2298" s="22"/>
    </row>
    <row r="2299" spans="30:51" ht="13.2">
      <c r="AD2299" s="22"/>
      <c r="AE2299" s="22"/>
      <c r="AF2299" s="22"/>
      <c r="AG2299" s="22"/>
      <c r="AH2299" s="22"/>
      <c r="AI2299" s="22"/>
      <c r="AJ2299" s="22"/>
      <c r="AK2299" s="22"/>
      <c r="AL2299" s="22"/>
      <c r="AM2299" s="22"/>
      <c r="AN2299" s="22"/>
      <c r="AO2299" s="22"/>
      <c r="AP2299" s="22"/>
      <c r="AQ2299" s="22"/>
      <c r="AR2299" s="22"/>
      <c r="AS2299" s="22"/>
      <c r="AT2299" s="22"/>
      <c r="AU2299" s="22"/>
      <c r="AV2299" s="22"/>
      <c r="AW2299" s="22"/>
      <c r="AX2299" s="22"/>
      <c r="AY2299" s="22"/>
    </row>
    <row r="2300" spans="30:51" ht="13.2">
      <c r="AD2300" s="22"/>
      <c r="AE2300" s="22"/>
      <c r="AF2300" s="22"/>
      <c r="AG2300" s="22"/>
      <c r="AH2300" s="22"/>
      <c r="AI2300" s="22"/>
      <c r="AJ2300" s="22"/>
      <c r="AK2300" s="22"/>
      <c r="AL2300" s="22"/>
      <c r="AM2300" s="22"/>
      <c r="AN2300" s="22"/>
      <c r="AO2300" s="22"/>
      <c r="AP2300" s="22"/>
      <c r="AQ2300" s="22"/>
      <c r="AR2300" s="22"/>
      <c r="AS2300" s="22"/>
      <c r="AT2300" s="22"/>
      <c r="AU2300" s="22"/>
      <c r="AV2300" s="22"/>
      <c r="AW2300" s="22"/>
      <c r="AX2300" s="22"/>
      <c r="AY2300" s="22"/>
    </row>
    <row r="2301" spans="30:51" ht="13.2">
      <c r="AD2301" s="22"/>
      <c r="AE2301" s="22"/>
      <c r="AF2301" s="22"/>
      <c r="AG2301" s="22"/>
      <c r="AH2301" s="22"/>
      <c r="AI2301" s="22"/>
      <c r="AJ2301" s="22"/>
      <c r="AK2301" s="22"/>
      <c r="AL2301" s="22"/>
      <c r="AM2301" s="22"/>
      <c r="AN2301" s="22"/>
      <c r="AO2301" s="22"/>
      <c r="AP2301" s="22"/>
      <c r="AQ2301" s="22"/>
      <c r="AR2301" s="22"/>
      <c r="AS2301" s="22"/>
      <c r="AT2301" s="22"/>
      <c r="AU2301" s="22"/>
      <c r="AV2301" s="22"/>
      <c r="AW2301" s="22"/>
      <c r="AX2301" s="22"/>
      <c r="AY2301" s="22"/>
    </row>
    <row r="2302" spans="30:51" ht="13.2">
      <c r="AD2302" s="22"/>
      <c r="AE2302" s="22"/>
      <c r="AF2302" s="22"/>
      <c r="AG2302" s="22"/>
      <c r="AH2302" s="22"/>
      <c r="AI2302" s="22"/>
      <c r="AJ2302" s="22"/>
      <c r="AK2302" s="22"/>
      <c r="AL2302" s="22"/>
      <c r="AM2302" s="22"/>
      <c r="AN2302" s="22"/>
      <c r="AO2302" s="22"/>
      <c r="AP2302" s="22"/>
      <c r="AQ2302" s="22"/>
      <c r="AR2302" s="22"/>
      <c r="AS2302" s="22"/>
      <c r="AT2302" s="22"/>
      <c r="AU2302" s="22"/>
      <c r="AV2302" s="22"/>
      <c r="AW2302" s="22"/>
      <c r="AX2302" s="22"/>
      <c r="AY2302" s="22"/>
    </row>
    <row r="2303" spans="30:51" ht="13.2"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</row>
    <row r="2304" spans="30:51" ht="13.2">
      <c r="AD2304" s="22"/>
      <c r="AE2304" s="22"/>
      <c r="AF2304" s="22"/>
      <c r="AG2304" s="22"/>
      <c r="AH2304" s="22"/>
      <c r="AI2304" s="22"/>
      <c r="AJ2304" s="22"/>
      <c r="AK2304" s="22"/>
      <c r="AL2304" s="22"/>
      <c r="AM2304" s="22"/>
      <c r="AN2304" s="22"/>
      <c r="AO2304" s="22"/>
      <c r="AP2304" s="22"/>
      <c r="AQ2304" s="22"/>
      <c r="AR2304" s="22"/>
      <c r="AS2304" s="22"/>
      <c r="AT2304" s="22"/>
      <c r="AU2304" s="22"/>
      <c r="AV2304" s="22"/>
      <c r="AW2304" s="22"/>
      <c r="AX2304" s="22"/>
      <c r="AY2304" s="22"/>
    </row>
    <row r="2305" spans="30:51" ht="13.2">
      <c r="AD2305" s="22"/>
      <c r="AE2305" s="22"/>
      <c r="AF2305" s="22"/>
      <c r="AG2305" s="22"/>
      <c r="AH2305" s="22"/>
      <c r="AI2305" s="22"/>
      <c r="AJ2305" s="22"/>
      <c r="AK2305" s="22"/>
      <c r="AL2305" s="22"/>
      <c r="AM2305" s="22"/>
      <c r="AN2305" s="22"/>
      <c r="AO2305" s="22"/>
      <c r="AP2305" s="22"/>
      <c r="AQ2305" s="22"/>
      <c r="AR2305" s="22"/>
      <c r="AS2305" s="22"/>
      <c r="AT2305" s="22"/>
      <c r="AU2305" s="22"/>
      <c r="AV2305" s="22"/>
      <c r="AW2305" s="22"/>
      <c r="AX2305" s="22"/>
      <c r="AY2305" s="22"/>
    </row>
    <row r="2306" spans="30:51" ht="13.2">
      <c r="AD2306" s="22"/>
      <c r="AE2306" s="22"/>
      <c r="AF2306" s="22"/>
      <c r="AG2306" s="22"/>
      <c r="AH2306" s="22"/>
      <c r="AI2306" s="22"/>
      <c r="AJ2306" s="22"/>
      <c r="AK2306" s="22"/>
      <c r="AL2306" s="22"/>
      <c r="AM2306" s="22"/>
      <c r="AN2306" s="22"/>
      <c r="AO2306" s="22"/>
      <c r="AP2306" s="22"/>
      <c r="AQ2306" s="22"/>
      <c r="AR2306" s="22"/>
      <c r="AS2306" s="22"/>
      <c r="AT2306" s="22"/>
      <c r="AU2306" s="22"/>
      <c r="AV2306" s="22"/>
      <c r="AW2306" s="22"/>
      <c r="AX2306" s="22"/>
      <c r="AY2306" s="22"/>
    </row>
    <row r="2307" spans="30:51" ht="13.2"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2"/>
      <c r="AR2307" s="22"/>
      <c r="AS2307" s="22"/>
      <c r="AT2307" s="22"/>
      <c r="AU2307" s="22"/>
      <c r="AV2307" s="22"/>
      <c r="AW2307" s="22"/>
      <c r="AX2307" s="22"/>
      <c r="AY2307" s="22"/>
    </row>
    <row r="2308" spans="30:51" ht="13.2">
      <c r="AD2308" s="22"/>
      <c r="AE2308" s="22"/>
      <c r="AF2308" s="22"/>
      <c r="AG2308" s="22"/>
      <c r="AH2308" s="22"/>
      <c r="AI2308" s="22"/>
      <c r="AJ2308" s="22"/>
      <c r="AK2308" s="22"/>
      <c r="AL2308" s="22"/>
      <c r="AM2308" s="22"/>
      <c r="AN2308" s="22"/>
      <c r="AO2308" s="22"/>
      <c r="AP2308" s="22"/>
      <c r="AQ2308" s="22"/>
      <c r="AR2308" s="22"/>
      <c r="AS2308" s="22"/>
      <c r="AT2308" s="22"/>
      <c r="AU2308" s="22"/>
      <c r="AV2308" s="22"/>
      <c r="AW2308" s="22"/>
      <c r="AX2308" s="22"/>
      <c r="AY2308" s="22"/>
    </row>
    <row r="2309" spans="30:51" ht="13.2">
      <c r="AD2309" s="22"/>
      <c r="AE2309" s="22"/>
      <c r="AF2309" s="22"/>
      <c r="AG2309" s="22"/>
      <c r="AH2309" s="22"/>
      <c r="AI2309" s="22"/>
      <c r="AJ2309" s="22"/>
      <c r="AK2309" s="22"/>
      <c r="AL2309" s="22"/>
      <c r="AM2309" s="22"/>
      <c r="AN2309" s="22"/>
      <c r="AO2309" s="22"/>
      <c r="AP2309" s="22"/>
      <c r="AQ2309" s="22"/>
      <c r="AR2309" s="22"/>
      <c r="AS2309" s="22"/>
      <c r="AT2309" s="22"/>
      <c r="AU2309" s="22"/>
      <c r="AV2309" s="22"/>
      <c r="AW2309" s="22"/>
      <c r="AX2309" s="22"/>
      <c r="AY2309" s="22"/>
    </row>
    <row r="2310" spans="30:51" ht="13.2">
      <c r="AD2310" s="22"/>
      <c r="AE2310" s="22"/>
      <c r="AF2310" s="22"/>
      <c r="AG2310" s="22"/>
      <c r="AH2310" s="22"/>
      <c r="AI2310" s="22"/>
      <c r="AJ2310" s="22"/>
      <c r="AK2310" s="22"/>
      <c r="AL2310" s="22"/>
      <c r="AM2310" s="22"/>
      <c r="AN2310" s="22"/>
      <c r="AO2310" s="22"/>
      <c r="AP2310" s="22"/>
      <c r="AQ2310" s="22"/>
      <c r="AR2310" s="22"/>
      <c r="AS2310" s="22"/>
      <c r="AT2310" s="22"/>
      <c r="AU2310" s="22"/>
      <c r="AV2310" s="22"/>
      <c r="AW2310" s="22"/>
      <c r="AX2310" s="22"/>
      <c r="AY2310" s="22"/>
    </row>
    <row r="2311" spans="30:51" ht="13.2">
      <c r="AD2311" s="22"/>
      <c r="AE2311" s="22"/>
      <c r="AF2311" s="22"/>
      <c r="AG2311" s="22"/>
      <c r="AH2311" s="22"/>
      <c r="AI2311" s="22"/>
      <c r="AJ2311" s="22"/>
      <c r="AK2311" s="22"/>
      <c r="AL2311" s="22"/>
      <c r="AM2311" s="22"/>
      <c r="AN2311" s="22"/>
      <c r="AO2311" s="22"/>
      <c r="AP2311" s="22"/>
      <c r="AQ2311" s="22"/>
      <c r="AR2311" s="22"/>
      <c r="AS2311" s="22"/>
      <c r="AT2311" s="22"/>
      <c r="AU2311" s="22"/>
      <c r="AV2311" s="22"/>
      <c r="AW2311" s="22"/>
      <c r="AX2311" s="22"/>
      <c r="AY2311" s="22"/>
    </row>
    <row r="2312" spans="30:51" ht="13.2">
      <c r="AD2312" s="22"/>
      <c r="AE2312" s="22"/>
      <c r="AF2312" s="22"/>
      <c r="AG2312" s="22"/>
      <c r="AH2312" s="22"/>
      <c r="AI2312" s="22"/>
      <c r="AJ2312" s="22"/>
      <c r="AK2312" s="22"/>
      <c r="AL2312" s="22"/>
      <c r="AM2312" s="22"/>
      <c r="AN2312" s="22"/>
      <c r="AO2312" s="22"/>
      <c r="AP2312" s="22"/>
      <c r="AQ2312" s="22"/>
      <c r="AR2312" s="22"/>
      <c r="AS2312" s="22"/>
      <c r="AT2312" s="22"/>
      <c r="AU2312" s="22"/>
      <c r="AV2312" s="22"/>
      <c r="AW2312" s="22"/>
      <c r="AX2312" s="22"/>
      <c r="AY2312" s="22"/>
    </row>
    <row r="2313" spans="30:51" ht="13.2">
      <c r="AD2313" s="22"/>
      <c r="AE2313" s="22"/>
      <c r="AF2313" s="22"/>
      <c r="AG2313" s="22"/>
      <c r="AH2313" s="22"/>
      <c r="AI2313" s="22"/>
      <c r="AJ2313" s="22"/>
      <c r="AK2313" s="22"/>
      <c r="AL2313" s="22"/>
      <c r="AM2313" s="22"/>
      <c r="AN2313" s="22"/>
      <c r="AO2313" s="22"/>
      <c r="AP2313" s="22"/>
      <c r="AQ2313" s="22"/>
      <c r="AR2313" s="22"/>
      <c r="AS2313" s="22"/>
      <c r="AT2313" s="22"/>
      <c r="AU2313" s="22"/>
      <c r="AV2313" s="22"/>
      <c r="AW2313" s="22"/>
      <c r="AX2313" s="22"/>
      <c r="AY2313" s="22"/>
    </row>
    <row r="2314" spans="30:51" ht="13.2">
      <c r="AD2314" s="22"/>
      <c r="AE2314" s="22"/>
      <c r="AF2314" s="22"/>
      <c r="AG2314" s="22"/>
      <c r="AH2314" s="22"/>
      <c r="AI2314" s="22"/>
      <c r="AJ2314" s="22"/>
      <c r="AK2314" s="22"/>
      <c r="AL2314" s="22"/>
      <c r="AM2314" s="22"/>
      <c r="AN2314" s="22"/>
      <c r="AO2314" s="22"/>
      <c r="AP2314" s="22"/>
      <c r="AQ2314" s="22"/>
      <c r="AR2314" s="22"/>
      <c r="AS2314" s="22"/>
      <c r="AT2314" s="22"/>
      <c r="AU2314" s="22"/>
      <c r="AV2314" s="22"/>
      <c r="AW2314" s="22"/>
      <c r="AX2314" s="22"/>
      <c r="AY2314" s="22"/>
    </row>
    <row r="2315" spans="30:51" ht="13.2">
      <c r="AD2315" s="22"/>
      <c r="AE2315" s="22"/>
      <c r="AF2315" s="22"/>
      <c r="AG2315" s="22"/>
      <c r="AH2315" s="22"/>
      <c r="AI2315" s="22"/>
      <c r="AJ2315" s="22"/>
      <c r="AK2315" s="22"/>
      <c r="AL2315" s="22"/>
      <c r="AM2315" s="22"/>
      <c r="AN2315" s="22"/>
      <c r="AO2315" s="22"/>
      <c r="AP2315" s="22"/>
      <c r="AQ2315" s="22"/>
      <c r="AR2315" s="22"/>
      <c r="AS2315" s="22"/>
      <c r="AT2315" s="22"/>
      <c r="AU2315" s="22"/>
      <c r="AV2315" s="22"/>
      <c r="AW2315" s="22"/>
      <c r="AX2315" s="22"/>
      <c r="AY2315" s="22"/>
    </row>
    <row r="2316" spans="30:51" ht="13.2">
      <c r="AD2316" s="22"/>
      <c r="AE2316" s="22"/>
      <c r="AF2316" s="22"/>
      <c r="AG2316" s="22"/>
      <c r="AH2316" s="22"/>
      <c r="AI2316" s="22"/>
      <c r="AJ2316" s="22"/>
      <c r="AK2316" s="22"/>
      <c r="AL2316" s="22"/>
      <c r="AM2316" s="22"/>
      <c r="AN2316" s="22"/>
      <c r="AO2316" s="22"/>
      <c r="AP2316" s="22"/>
      <c r="AQ2316" s="22"/>
      <c r="AR2316" s="22"/>
      <c r="AS2316" s="22"/>
      <c r="AT2316" s="22"/>
      <c r="AU2316" s="22"/>
      <c r="AV2316" s="22"/>
      <c r="AW2316" s="22"/>
      <c r="AX2316" s="22"/>
      <c r="AY2316" s="22"/>
    </row>
    <row r="2317" spans="30:51" ht="13.2">
      <c r="AD2317" s="22"/>
      <c r="AE2317" s="22"/>
      <c r="AF2317" s="22"/>
      <c r="AG2317" s="22"/>
      <c r="AH2317" s="22"/>
      <c r="AI2317" s="22"/>
      <c r="AJ2317" s="22"/>
      <c r="AK2317" s="22"/>
      <c r="AL2317" s="22"/>
      <c r="AM2317" s="22"/>
      <c r="AN2317" s="22"/>
      <c r="AO2317" s="22"/>
      <c r="AP2317" s="22"/>
      <c r="AQ2317" s="22"/>
      <c r="AR2317" s="22"/>
      <c r="AS2317" s="22"/>
      <c r="AT2317" s="22"/>
      <c r="AU2317" s="22"/>
      <c r="AV2317" s="22"/>
      <c r="AW2317" s="22"/>
      <c r="AX2317" s="22"/>
      <c r="AY2317" s="22"/>
    </row>
    <row r="2318" spans="30:51" ht="13.2">
      <c r="AD2318" s="22"/>
      <c r="AE2318" s="22"/>
      <c r="AF2318" s="22"/>
      <c r="AG2318" s="22"/>
      <c r="AH2318" s="22"/>
      <c r="AI2318" s="22"/>
      <c r="AJ2318" s="22"/>
      <c r="AK2318" s="22"/>
      <c r="AL2318" s="22"/>
      <c r="AM2318" s="22"/>
      <c r="AN2318" s="22"/>
      <c r="AO2318" s="22"/>
      <c r="AP2318" s="22"/>
      <c r="AQ2318" s="22"/>
      <c r="AR2318" s="22"/>
      <c r="AS2318" s="22"/>
      <c r="AT2318" s="22"/>
      <c r="AU2318" s="22"/>
      <c r="AV2318" s="22"/>
      <c r="AW2318" s="22"/>
      <c r="AX2318" s="22"/>
      <c r="AY2318" s="22"/>
    </row>
    <row r="2319" spans="30:51" ht="13.2">
      <c r="AD2319" s="22"/>
      <c r="AE2319" s="22"/>
      <c r="AF2319" s="22"/>
      <c r="AG2319" s="22"/>
      <c r="AH2319" s="22"/>
      <c r="AI2319" s="22"/>
      <c r="AJ2319" s="22"/>
      <c r="AK2319" s="22"/>
      <c r="AL2319" s="22"/>
      <c r="AM2319" s="22"/>
      <c r="AN2319" s="22"/>
      <c r="AO2319" s="22"/>
      <c r="AP2319" s="22"/>
      <c r="AQ2319" s="22"/>
      <c r="AR2319" s="22"/>
      <c r="AS2319" s="22"/>
      <c r="AT2319" s="22"/>
      <c r="AU2319" s="22"/>
      <c r="AV2319" s="22"/>
      <c r="AW2319" s="22"/>
      <c r="AX2319" s="22"/>
      <c r="AY2319" s="22"/>
    </row>
    <row r="2320" spans="30:51" ht="13.2">
      <c r="AD2320" s="22"/>
      <c r="AE2320" s="22"/>
      <c r="AF2320" s="22"/>
      <c r="AG2320" s="22"/>
      <c r="AH2320" s="22"/>
      <c r="AI2320" s="22"/>
      <c r="AJ2320" s="22"/>
      <c r="AK2320" s="22"/>
      <c r="AL2320" s="22"/>
      <c r="AM2320" s="22"/>
      <c r="AN2320" s="22"/>
      <c r="AO2320" s="22"/>
      <c r="AP2320" s="22"/>
      <c r="AQ2320" s="22"/>
      <c r="AR2320" s="22"/>
      <c r="AS2320" s="22"/>
      <c r="AT2320" s="22"/>
      <c r="AU2320" s="22"/>
      <c r="AV2320" s="22"/>
      <c r="AW2320" s="22"/>
      <c r="AX2320" s="22"/>
      <c r="AY2320" s="22"/>
    </row>
    <row r="2321" spans="30:51" ht="13.2"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2"/>
      <c r="AO2321" s="22"/>
      <c r="AP2321" s="22"/>
      <c r="AQ2321" s="22"/>
      <c r="AR2321" s="22"/>
      <c r="AS2321" s="22"/>
      <c r="AT2321" s="22"/>
      <c r="AU2321" s="22"/>
      <c r="AV2321" s="22"/>
      <c r="AW2321" s="22"/>
      <c r="AX2321" s="22"/>
      <c r="AY2321" s="22"/>
    </row>
    <row r="2322" spans="30:51" ht="13.2">
      <c r="AD2322" s="22"/>
      <c r="AE2322" s="22"/>
      <c r="AF2322" s="22"/>
      <c r="AG2322" s="22"/>
      <c r="AH2322" s="22"/>
      <c r="AI2322" s="22"/>
      <c r="AJ2322" s="22"/>
      <c r="AK2322" s="22"/>
      <c r="AL2322" s="22"/>
      <c r="AM2322" s="22"/>
      <c r="AN2322" s="22"/>
      <c r="AO2322" s="22"/>
      <c r="AP2322" s="22"/>
      <c r="AQ2322" s="22"/>
      <c r="AR2322" s="22"/>
      <c r="AS2322" s="22"/>
      <c r="AT2322" s="22"/>
      <c r="AU2322" s="22"/>
      <c r="AV2322" s="22"/>
      <c r="AW2322" s="22"/>
      <c r="AX2322" s="22"/>
      <c r="AY2322" s="22"/>
    </row>
    <row r="2323" spans="30:51" ht="13.2">
      <c r="AD2323" s="22"/>
      <c r="AE2323" s="22"/>
      <c r="AF2323" s="22"/>
      <c r="AG2323" s="22"/>
      <c r="AH2323" s="22"/>
      <c r="AI2323" s="22"/>
      <c r="AJ2323" s="22"/>
      <c r="AK2323" s="22"/>
      <c r="AL2323" s="22"/>
      <c r="AM2323" s="22"/>
      <c r="AN2323" s="22"/>
      <c r="AO2323" s="22"/>
      <c r="AP2323" s="22"/>
      <c r="AQ2323" s="22"/>
      <c r="AR2323" s="22"/>
      <c r="AS2323" s="22"/>
      <c r="AT2323" s="22"/>
      <c r="AU2323" s="22"/>
      <c r="AV2323" s="22"/>
      <c r="AW2323" s="22"/>
      <c r="AX2323" s="22"/>
      <c r="AY2323" s="22"/>
    </row>
    <row r="2324" spans="30:51" ht="13.2">
      <c r="AD2324" s="22"/>
      <c r="AE2324" s="22"/>
      <c r="AF2324" s="22"/>
      <c r="AG2324" s="22"/>
      <c r="AH2324" s="22"/>
      <c r="AI2324" s="22"/>
      <c r="AJ2324" s="22"/>
      <c r="AK2324" s="22"/>
      <c r="AL2324" s="22"/>
      <c r="AM2324" s="22"/>
      <c r="AN2324" s="22"/>
      <c r="AO2324" s="22"/>
      <c r="AP2324" s="22"/>
      <c r="AQ2324" s="22"/>
      <c r="AR2324" s="22"/>
      <c r="AS2324" s="22"/>
      <c r="AT2324" s="22"/>
      <c r="AU2324" s="22"/>
      <c r="AV2324" s="22"/>
      <c r="AW2324" s="22"/>
      <c r="AX2324" s="22"/>
      <c r="AY2324" s="22"/>
    </row>
    <row r="2325" spans="30:51" ht="13.2">
      <c r="AD2325" s="22"/>
      <c r="AE2325" s="22"/>
      <c r="AF2325" s="22"/>
      <c r="AG2325" s="22"/>
      <c r="AH2325" s="22"/>
      <c r="AI2325" s="22"/>
      <c r="AJ2325" s="22"/>
      <c r="AK2325" s="22"/>
      <c r="AL2325" s="22"/>
      <c r="AM2325" s="22"/>
      <c r="AN2325" s="22"/>
      <c r="AO2325" s="22"/>
      <c r="AP2325" s="22"/>
      <c r="AQ2325" s="22"/>
      <c r="AR2325" s="22"/>
      <c r="AS2325" s="22"/>
      <c r="AT2325" s="22"/>
      <c r="AU2325" s="22"/>
      <c r="AV2325" s="22"/>
      <c r="AW2325" s="22"/>
      <c r="AX2325" s="22"/>
      <c r="AY2325" s="22"/>
    </row>
    <row r="2326" spans="30:51" ht="13.2">
      <c r="AD2326" s="22"/>
      <c r="AE2326" s="22"/>
      <c r="AF2326" s="22"/>
      <c r="AG2326" s="22"/>
      <c r="AH2326" s="22"/>
      <c r="AI2326" s="22"/>
      <c r="AJ2326" s="22"/>
      <c r="AK2326" s="22"/>
      <c r="AL2326" s="22"/>
      <c r="AM2326" s="22"/>
      <c r="AN2326" s="22"/>
      <c r="AO2326" s="22"/>
      <c r="AP2326" s="22"/>
      <c r="AQ2326" s="22"/>
      <c r="AR2326" s="22"/>
      <c r="AS2326" s="22"/>
      <c r="AT2326" s="22"/>
      <c r="AU2326" s="22"/>
      <c r="AV2326" s="22"/>
      <c r="AW2326" s="22"/>
      <c r="AX2326" s="22"/>
      <c r="AY2326" s="22"/>
    </row>
    <row r="2327" spans="30:51" ht="13.2">
      <c r="AD2327" s="22"/>
      <c r="AE2327" s="22"/>
      <c r="AF2327" s="22"/>
      <c r="AG2327" s="22"/>
      <c r="AH2327" s="22"/>
      <c r="AI2327" s="22"/>
      <c r="AJ2327" s="22"/>
      <c r="AK2327" s="22"/>
      <c r="AL2327" s="22"/>
      <c r="AM2327" s="22"/>
      <c r="AN2327" s="22"/>
      <c r="AO2327" s="22"/>
      <c r="AP2327" s="22"/>
      <c r="AQ2327" s="22"/>
      <c r="AR2327" s="22"/>
      <c r="AS2327" s="22"/>
      <c r="AT2327" s="22"/>
      <c r="AU2327" s="22"/>
      <c r="AV2327" s="22"/>
      <c r="AW2327" s="22"/>
      <c r="AX2327" s="22"/>
      <c r="AY2327" s="22"/>
    </row>
    <row r="2328" spans="30:51" ht="13.2">
      <c r="AD2328" s="22"/>
      <c r="AE2328" s="22"/>
      <c r="AF2328" s="22"/>
      <c r="AG2328" s="22"/>
      <c r="AH2328" s="22"/>
      <c r="AI2328" s="22"/>
      <c r="AJ2328" s="22"/>
      <c r="AK2328" s="22"/>
      <c r="AL2328" s="22"/>
      <c r="AM2328" s="22"/>
      <c r="AN2328" s="22"/>
      <c r="AO2328" s="22"/>
      <c r="AP2328" s="22"/>
      <c r="AQ2328" s="22"/>
      <c r="AR2328" s="22"/>
      <c r="AS2328" s="22"/>
      <c r="AT2328" s="22"/>
      <c r="AU2328" s="22"/>
      <c r="AV2328" s="22"/>
      <c r="AW2328" s="22"/>
      <c r="AX2328" s="22"/>
      <c r="AY2328" s="22"/>
    </row>
    <row r="2329" spans="30:51" ht="13.2">
      <c r="AD2329" s="22"/>
      <c r="AE2329" s="22"/>
      <c r="AF2329" s="22"/>
      <c r="AG2329" s="22"/>
      <c r="AH2329" s="22"/>
      <c r="AI2329" s="22"/>
      <c r="AJ2329" s="22"/>
      <c r="AK2329" s="22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</row>
    <row r="2330" spans="30:51" ht="13.2">
      <c r="AD2330" s="22"/>
      <c r="AE2330" s="22"/>
      <c r="AF2330" s="22"/>
      <c r="AG2330" s="22"/>
      <c r="AH2330" s="22"/>
      <c r="AI2330" s="22"/>
      <c r="AJ2330" s="22"/>
      <c r="AK2330" s="22"/>
      <c r="AL2330" s="22"/>
      <c r="AM2330" s="22"/>
      <c r="AN2330" s="22"/>
      <c r="AO2330" s="22"/>
      <c r="AP2330" s="22"/>
      <c r="AQ2330" s="22"/>
      <c r="AR2330" s="22"/>
      <c r="AS2330" s="22"/>
      <c r="AT2330" s="22"/>
      <c r="AU2330" s="22"/>
      <c r="AV2330" s="22"/>
      <c r="AW2330" s="22"/>
      <c r="AX2330" s="22"/>
      <c r="AY2330" s="22"/>
    </row>
    <row r="2331" spans="30:51" ht="13.2">
      <c r="AD2331" s="22"/>
      <c r="AE2331" s="22"/>
      <c r="AF2331" s="22"/>
      <c r="AG2331" s="22"/>
      <c r="AH2331" s="22"/>
      <c r="AI2331" s="22"/>
      <c r="AJ2331" s="22"/>
      <c r="AK2331" s="22"/>
      <c r="AL2331" s="22"/>
      <c r="AM2331" s="22"/>
      <c r="AN2331" s="22"/>
      <c r="AO2331" s="22"/>
      <c r="AP2331" s="22"/>
      <c r="AQ2331" s="22"/>
      <c r="AR2331" s="22"/>
      <c r="AS2331" s="22"/>
      <c r="AT2331" s="22"/>
      <c r="AU2331" s="22"/>
      <c r="AV2331" s="22"/>
      <c r="AW2331" s="22"/>
      <c r="AX2331" s="22"/>
      <c r="AY2331" s="22"/>
    </row>
    <row r="2332" spans="30:51" ht="13.2">
      <c r="AD2332" s="22"/>
      <c r="AE2332" s="22"/>
      <c r="AF2332" s="22"/>
      <c r="AG2332" s="22"/>
      <c r="AH2332" s="22"/>
      <c r="AI2332" s="22"/>
      <c r="AJ2332" s="22"/>
      <c r="AK2332" s="22"/>
      <c r="AL2332" s="22"/>
      <c r="AM2332" s="22"/>
      <c r="AN2332" s="22"/>
      <c r="AO2332" s="22"/>
      <c r="AP2332" s="22"/>
      <c r="AQ2332" s="22"/>
      <c r="AR2332" s="22"/>
      <c r="AS2332" s="22"/>
      <c r="AT2332" s="22"/>
      <c r="AU2332" s="22"/>
      <c r="AV2332" s="22"/>
      <c r="AW2332" s="22"/>
      <c r="AX2332" s="22"/>
      <c r="AY2332" s="22"/>
    </row>
    <row r="2333" spans="30:51" ht="13.2">
      <c r="AD2333" s="22"/>
      <c r="AE2333" s="22"/>
      <c r="AF2333" s="22"/>
      <c r="AG2333" s="22"/>
      <c r="AH2333" s="22"/>
      <c r="AI2333" s="22"/>
      <c r="AJ2333" s="22"/>
      <c r="AK2333" s="22"/>
      <c r="AL2333" s="22"/>
      <c r="AM2333" s="22"/>
      <c r="AN2333" s="22"/>
      <c r="AO2333" s="22"/>
      <c r="AP2333" s="22"/>
      <c r="AQ2333" s="22"/>
      <c r="AR2333" s="22"/>
      <c r="AS2333" s="22"/>
      <c r="AT2333" s="22"/>
      <c r="AU2333" s="22"/>
      <c r="AV2333" s="22"/>
      <c r="AW2333" s="22"/>
      <c r="AX2333" s="22"/>
      <c r="AY2333" s="22"/>
    </row>
    <row r="2334" spans="30:51" ht="13.2"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</row>
    <row r="2335" spans="30:51" ht="13.2">
      <c r="AD2335" s="22"/>
      <c r="AE2335" s="22"/>
      <c r="AF2335" s="22"/>
      <c r="AG2335" s="22"/>
      <c r="AH2335" s="22"/>
      <c r="AI2335" s="22"/>
      <c r="AJ2335" s="22"/>
      <c r="AK2335" s="22"/>
      <c r="AL2335" s="22"/>
      <c r="AM2335" s="22"/>
      <c r="AN2335" s="22"/>
      <c r="AO2335" s="22"/>
      <c r="AP2335" s="22"/>
      <c r="AQ2335" s="22"/>
      <c r="AR2335" s="22"/>
      <c r="AS2335" s="22"/>
      <c r="AT2335" s="22"/>
      <c r="AU2335" s="22"/>
      <c r="AV2335" s="22"/>
      <c r="AW2335" s="22"/>
      <c r="AX2335" s="22"/>
      <c r="AY2335" s="22"/>
    </row>
    <row r="2336" spans="30:51" ht="13.2">
      <c r="AD2336" s="22"/>
      <c r="AE2336" s="22"/>
      <c r="AF2336" s="22"/>
      <c r="AG2336" s="22"/>
      <c r="AH2336" s="22"/>
      <c r="AI2336" s="22"/>
      <c r="AJ2336" s="22"/>
      <c r="AK2336" s="22"/>
      <c r="AL2336" s="22"/>
      <c r="AM2336" s="22"/>
      <c r="AN2336" s="22"/>
      <c r="AO2336" s="22"/>
      <c r="AP2336" s="22"/>
      <c r="AQ2336" s="22"/>
      <c r="AR2336" s="22"/>
      <c r="AS2336" s="22"/>
      <c r="AT2336" s="22"/>
      <c r="AU2336" s="22"/>
      <c r="AV2336" s="22"/>
      <c r="AW2336" s="22"/>
      <c r="AX2336" s="22"/>
      <c r="AY2336" s="22"/>
    </row>
    <row r="2337" spans="30:51" ht="13.2">
      <c r="AD2337" s="22"/>
      <c r="AE2337" s="22"/>
      <c r="AF2337" s="22"/>
      <c r="AG2337" s="22"/>
      <c r="AH2337" s="22"/>
      <c r="AI2337" s="22"/>
      <c r="AJ2337" s="22"/>
      <c r="AK2337" s="22"/>
      <c r="AL2337" s="22"/>
      <c r="AM2337" s="22"/>
      <c r="AN2337" s="22"/>
      <c r="AO2337" s="22"/>
      <c r="AP2337" s="22"/>
      <c r="AQ2337" s="22"/>
      <c r="AR2337" s="22"/>
      <c r="AS2337" s="22"/>
      <c r="AT2337" s="22"/>
      <c r="AU2337" s="22"/>
      <c r="AV2337" s="22"/>
      <c r="AW2337" s="22"/>
      <c r="AX2337" s="22"/>
      <c r="AY2337" s="22"/>
    </row>
    <row r="2338" spans="30:51" ht="13.2">
      <c r="AD2338" s="22"/>
      <c r="AE2338" s="22"/>
      <c r="AF2338" s="22"/>
      <c r="AG2338" s="22"/>
      <c r="AH2338" s="22"/>
      <c r="AI2338" s="22"/>
      <c r="AJ2338" s="22"/>
      <c r="AK2338" s="22"/>
      <c r="AL2338" s="22"/>
      <c r="AM2338" s="22"/>
      <c r="AN2338" s="22"/>
      <c r="AO2338" s="22"/>
      <c r="AP2338" s="22"/>
      <c r="AQ2338" s="22"/>
      <c r="AR2338" s="22"/>
      <c r="AS2338" s="22"/>
      <c r="AT2338" s="22"/>
      <c r="AU2338" s="22"/>
      <c r="AV2338" s="22"/>
      <c r="AW2338" s="22"/>
      <c r="AX2338" s="22"/>
      <c r="AY2338" s="22"/>
    </row>
    <row r="2339" spans="30:51" ht="13.2">
      <c r="AD2339" s="22"/>
      <c r="AE2339" s="22"/>
      <c r="AF2339" s="22"/>
      <c r="AG2339" s="22"/>
      <c r="AH2339" s="22"/>
      <c r="AI2339" s="22"/>
      <c r="AJ2339" s="22"/>
      <c r="AK2339" s="22"/>
      <c r="AL2339" s="22"/>
      <c r="AM2339" s="22"/>
      <c r="AN2339" s="22"/>
      <c r="AO2339" s="22"/>
      <c r="AP2339" s="22"/>
      <c r="AQ2339" s="22"/>
      <c r="AR2339" s="22"/>
      <c r="AS2339" s="22"/>
      <c r="AT2339" s="22"/>
      <c r="AU2339" s="22"/>
      <c r="AV2339" s="22"/>
      <c r="AW2339" s="22"/>
      <c r="AX2339" s="22"/>
      <c r="AY2339" s="22"/>
    </row>
    <row r="2340" spans="30:51" ht="13.2"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</row>
    <row r="2341" spans="30:51" ht="13.2">
      <c r="AD2341" s="22"/>
      <c r="AE2341" s="22"/>
      <c r="AF2341" s="22"/>
      <c r="AG2341" s="22"/>
      <c r="AH2341" s="22"/>
      <c r="AI2341" s="22"/>
      <c r="AJ2341" s="22"/>
      <c r="AK2341" s="22"/>
      <c r="AL2341" s="22"/>
      <c r="AM2341" s="22"/>
      <c r="AN2341" s="22"/>
      <c r="AO2341" s="22"/>
      <c r="AP2341" s="22"/>
      <c r="AQ2341" s="22"/>
      <c r="AR2341" s="22"/>
      <c r="AS2341" s="22"/>
      <c r="AT2341" s="22"/>
      <c r="AU2341" s="22"/>
      <c r="AV2341" s="22"/>
      <c r="AW2341" s="22"/>
      <c r="AX2341" s="22"/>
      <c r="AY2341" s="22"/>
    </row>
    <row r="2342" spans="30:51" ht="13.2">
      <c r="AD2342" s="22"/>
      <c r="AE2342" s="22"/>
      <c r="AF2342" s="22"/>
      <c r="AG2342" s="22"/>
      <c r="AH2342" s="22"/>
      <c r="AI2342" s="22"/>
      <c r="AJ2342" s="22"/>
      <c r="AK2342" s="22"/>
      <c r="AL2342" s="22"/>
      <c r="AM2342" s="22"/>
      <c r="AN2342" s="22"/>
      <c r="AO2342" s="22"/>
      <c r="AP2342" s="22"/>
      <c r="AQ2342" s="22"/>
      <c r="AR2342" s="22"/>
      <c r="AS2342" s="22"/>
      <c r="AT2342" s="22"/>
      <c r="AU2342" s="22"/>
      <c r="AV2342" s="22"/>
      <c r="AW2342" s="22"/>
      <c r="AX2342" s="22"/>
      <c r="AY2342" s="22"/>
    </row>
    <row r="2343" spans="30:51" ht="13.2">
      <c r="AD2343" s="22"/>
      <c r="AE2343" s="22"/>
      <c r="AF2343" s="22"/>
      <c r="AG2343" s="22"/>
      <c r="AH2343" s="22"/>
      <c r="AI2343" s="22"/>
      <c r="AJ2343" s="22"/>
      <c r="AK2343" s="22"/>
      <c r="AL2343" s="22"/>
      <c r="AM2343" s="22"/>
      <c r="AN2343" s="22"/>
      <c r="AO2343" s="22"/>
      <c r="AP2343" s="22"/>
      <c r="AQ2343" s="22"/>
      <c r="AR2343" s="22"/>
      <c r="AS2343" s="22"/>
      <c r="AT2343" s="22"/>
      <c r="AU2343" s="22"/>
      <c r="AV2343" s="22"/>
      <c r="AW2343" s="22"/>
      <c r="AX2343" s="22"/>
      <c r="AY2343" s="22"/>
    </row>
    <row r="2344" spans="30:51" ht="13.2"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2"/>
      <c r="AR2344" s="22"/>
      <c r="AS2344" s="22"/>
      <c r="AT2344" s="22"/>
      <c r="AU2344" s="22"/>
      <c r="AV2344" s="22"/>
      <c r="AW2344" s="22"/>
      <c r="AX2344" s="22"/>
      <c r="AY2344" s="22"/>
    </row>
    <row r="2345" spans="30:51" ht="13.2">
      <c r="AD2345" s="22"/>
      <c r="AE2345" s="22"/>
      <c r="AF2345" s="22"/>
      <c r="AG2345" s="22"/>
      <c r="AH2345" s="22"/>
      <c r="AI2345" s="22"/>
      <c r="AJ2345" s="22"/>
      <c r="AK2345" s="22"/>
      <c r="AL2345" s="22"/>
      <c r="AM2345" s="22"/>
      <c r="AN2345" s="22"/>
      <c r="AO2345" s="22"/>
      <c r="AP2345" s="22"/>
      <c r="AQ2345" s="22"/>
      <c r="AR2345" s="22"/>
      <c r="AS2345" s="22"/>
      <c r="AT2345" s="22"/>
      <c r="AU2345" s="22"/>
      <c r="AV2345" s="22"/>
      <c r="AW2345" s="22"/>
      <c r="AX2345" s="22"/>
      <c r="AY2345" s="22"/>
    </row>
    <row r="2346" spans="30:51" ht="13.2"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2"/>
      <c r="AP2346" s="22"/>
      <c r="AQ2346" s="22"/>
      <c r="AR2346" s="22"/>
      <c r="AS2346" s="22"/>
      <c r="AT2346" s="22"/>
      <c r="AU2346" s="22"/>
      <c r="AV2346" s="22"/>
      <c r="AW2346" s="22"/>
      <c r="AX2346" s="22"/>
      <c r="AY2346" s="22"/>
    </row>
    <row r="2347" spans="30:51" ht="13.2">
      <c r="AD2347" s="22"/>
      <c r="AE2347" s="22"/>
      <c r="AF2347" s="22"/>
      <c r="AG2347" s="22"/>
      <c r="AH2347" s="22"/>
      <c r="AI2347" s="22"/>
      <c r="AJ2347" s="22"/>
      <c r="AK2347" s="22"/>
      <c r="AL2347" s="22"/>
      <c r="AM2347" s="22"/>
      <c r="AN2347" s="22"/>
      <c r="AO2347" s="22"/>
      <c r="AP2347" s="22"/>
      <c r="AQ2347" s="22"/>
      <c r="AR2347" s="22"/>
      <c r="AS2347" s="22"/>
      <c r="AT2347" s="22"/>
      <c r="AU2347" s="22"/>
      <c r="AV2347" s="22"/>
      <c r="AW2347" s="22"/>
      <c r="AX2347" s="22"/>
      <c r="AY2347" s="22"/>
    </row>
    <row r="2348" spans="30:51" ht="13.2">
      <c r="AD2348" s="22"/>
      <c r="AE2348" s="22"/>
      <c r="AF2348" s="22"/>
      <c r="AG2348" s="22"/>
      <c r="AH2348" s="22"/>
      <c r="AI2348" s="22"/>
      <c r="AJ2348" s="22"/>
      <c r="AK2348" s="22"/>
      <c r="AL2348" s="22"/>
      <c r="AM2348" s="22"/>
      <c r="AN2348" s="22"/>
      <c r="AO2348" s="22"/>
      <c r="AP2348" s="22"/>
      <c r="AQ2348" s="22"/>
      <c r="AR2348" s="22"/>
      <c r="AS2348" s="22"/>
      <c r="AT2348" s="22"/>
      <c r="AU2348" s="22"/>
      <c r="AV2348" s="22"/>
      <c r="AW2348" s="22"/>
      <c r="AX2348" s="22"/>
      <c r="AY2348" s="22"/>
    </row>
    <row r="2349" spans="30:51" ht="13.2">
      <c r="AD2349" s="22"/>
      <c r="AE2349" s="22"/>
      <c r="AF2349" s="22"/>
      <c r="AG2349" s="22"/>
      <c r="AH2349" s="22"/>
      <c r="AI2349" s="22"/>
      <c r="AJ2349" s="22"/>
      <c r="AK2349" s="22"/>
      <c r="AL2349" s="22"/>
      <c r="AM2349" s="22"/>
      <c r="AN2349" s="22"/>
      <c r="AO2349" s="22"/>
      <c r="AP2349" s="22"/>
      <c r="AQ2349" s="22"/>
      <c r="AR2349" s="22"/>
      <c r="AS2349" s="22"/>
      <c r="AT2349" s="22"/>
      <c r="AU2349" s="22"/>
      <c r="AV2349" s="22"/>
      <c r="AW2349" s="22"/>
      <c r="AX2349" s="22"/>
      <c r="AY2349" s="22"/>
    </row>
    <row r="2350" spans="30:51" ht="13.2">
      <c r="AD2350" s="22"/>
      <c r="AE2350" s="22"/>
      <c r="AF2350" s="22"/>
      <c r="AG2350" s="22"/>
      <c r="AH2350" s="22"/>
      <c r="AI2350" s="22"/>
      <c r="AJ2350" s="22"/>
      <c r="AK2350" s="22"/>
      <c r="AL2350" s="22"/>
      <c r="AM2350" s="22"/>
      <c r="AN2350" s="22"/>
      <c r="AO2350" s="22"/>
      <c r="AP2350" s="22"/>
      <c r="AQ2350" s="22"/>
      <c r="AR2350" s="22"/>
      <c r="AS2350" s="22"/>
      <c r="AT2350" s="22"/>
      <c r="AU2350" s="22"/>
      <c r="AV2350" s="22"/>
      <c r="AW2350" s="22"/>
      <c r="AX2350" s="22"/>
      <c r="AY2350" s="22"/>
    </row>
    <row r="2351" spans="30:51" ht="13.2">
      <c r="AD2351" s="22"/>
      <c r="AE2351" s="22"/>
      <c r="AF2351" s="22"/>
      <c r="AG2351" s="22"/>
      <c r="AH2351" s="22"/>
      <c r="AI2351" s="22"/>
      <c r="AJ2351" s="22"/>
      <c r="AK2351" s="22"/>
      <c r="AL2351" s="22"/>
      <c r="AM2351" s="22"/>
      <c r="AN2351" s="22"/>
      <c r="AO2351" s="22"/>
      <c r="AP2351" s="22"/>
      <c r="AQ2351" s="22"/>
      <c r="AR2351" s="22"/>
      <c r="AS2351" s="22"/>
      <c r="AT2351" s="22"/>
      <c r="AU2351" s="22"/>
      <c r="AV2351" s="22"/>
      <c r="AW2351" s="22"/>
      <c r="AX2351" s="22"/>
      <c r="AY2351" s="22"/>
    </row>
    <row r="2352" spans="30:51" ht="13.2">
      <c r="AD2352" s="22"/>
      <c r="AE2352" s="22"/>
      <c r="AF2352" s="22"/>
      <c r="AG2352" s="22"/>
      <c r="AH2352" s="22"/>
      <c r="AI2352" s="22"/>
      <c r="AJ2352" s="22"/>
      <c r="AK2352" s="22"/>
      <c r="AL2352" s="22"/>
      <c r="AM2352" s="22"/>
      <c r="AN2352" s="22"/>
      <c r="AO2352" s="22"/>
      <c r="AP2352" s="22"/>
      <c r="AQ2352" s="22"/>
      <c r="AR2352" s="22"/>
      <c r="AS2352" s="22"/>
      <c r="AT2352" s="22"/>
      <c r="AU2352" s="22"/>
      <c r="AV2352" s="22"/>
      <c r="AW2352" s="22"/>
      <c r="AX2352" s="22"/>
      <c r="AY2352" s="22"/>
    </row>
    <row r="2353" spans="30:51" ht="13.2">
      <c r="AD2353" s="22"/>
      <c r="AE2353" s="22"/>
      <c r="AF2353" s="22"/>
      <c r="AG2353" s="22"/>
      <c r="AH2353" s="22"/>
      <c r="AI2353" s="22"/>
      <c r="AJ2353" s="22"/>
      <c r="AK2353" s="22"/>
      <c r="AL2353" s="22"/>
      <c r="AM2353" s="22"/>
      <c r="AN2353" s="22"/>
      <c r="AO2353" s="22"/>
      <c r="AP2353" s="22"/>
      <c r="AQ2353" s="22"/>
      <c r="AR2353" s="22"/>
      <c r="AS2353" s="22"/>
      <c r="AT2353" s="22"/>
      <c r="AU2353" s="22"/>
      <c r="AV2353" s="22"/>
      <c r="AW2353" s="22"/>
      <c r="AX2353" s="22"/>
      <c r="AY2353" s="22"/>
    </row>
    <row r="2354" spans="30:51" ht="13.2">
      <c r="AD2354" s="22"/>
      <c r="AE2354" s="22"/>
      <c r="AF2354" s="22"/>
      <c r="AG2354" s="22"/>
      <c r="AH2354" s="22"/>
      <c r="AI2354" s="22"/>
      <c r="AJ2354" s="22"/>
      <c r="AK2354" s="22"/>
      <c r="AL2354" s="22"/>
      <c r="AM2354" s="22"/>
      <c r="AN2354" s="22"/>
      <c r="AO2354" s="22"/>
      <c r="AP2354" s="22"/>
      <c r="AQ2354" s="22"/>
      <c r="AR2354" s="22"/>
      <c r="AS2354" s="22"/>
      <c r="AT2354" s="22"/>
      <c r="AU2354" s="22"/>
      <c r="AV2354" s="22"/>
      <c r="AW2354" s="22"/>
      <c r="AX2354" s="22"/>
      <c r="AY2354" s="22"/>
    </row>
    <row r="2355" spans="30:51" ht="13.2">
      <c r="AD2355" s="22"/>
      <c r="AE2355" s="22"/>
      <c r="AF2355" s="22"/>
      <c r="AG2355" s="22"/>
      <c r="AH2355" s="22"/>
      <c r="AI2355" s="22"/>
      <c r="AJ2355" s="22"/>
      <c r="AK2355" s="22"/>
      <c r="AL2355" s="22"/>
      <c r="AM2355" s="22"/>
      <c r="AN2355" s="22"/>
      <c r="AO2355" s="22"/>
      <c r="AP2355" s="22"/>
      <c r="AQ2355" s="22"/>
      <c r="AR2355" s="22"/>
      <c r="AS2355" s="22"/>
      <c r="AT2355" s="22"/>
      <c r="AU2355" s="22"/>
      <c r="AV2355" s="22"/>
      <c r="AW2355" s="22"/>
      <c r="AX2355" s="22"/>
      <c r="AY2355" s="22"/>
    </row>
    <row r="2356" spans="30:51" ht="13.2">
      <c r="AD2356" s="22"/>
      <c r="AE2356" s="22"/>
      <c r="AF2356" s="22"/>
      <c r="AG2356" s="22"/>
      <c r="AH2356" s="22"/>
      <c r="AI2356" s="22"/>
      <c r="AJ2356" s="22"/>
      <c r="AK2356" s="22"/>
      <c r="AL2356" s="22"/>
      <c r="AM2356" s="22"/>
      <c r="AN2356" s="22"/>
      <c r="AO2356" s="22"/>
      <c r="AP2356" s="22"/>
      <c r="AQ2356" s="22"/>
      <c r="AR2356" s="22"/>
      <c r="AS2356" s="22"/>
      <c r="AT2356" s="22"/>
      <c r="AU2356" s="22"/>
      <c r="AV2356" s="22"/>
      <c r="AW2356" s="22"/>
      <c r="AX2356" s="22"/>
      <c r="AY2356" s="22"/>
    </row>
    <row r="2357" spans="30:51" ht="13.2">
      <c r="AD2357" s="22"/>
      <c r="AE2357" s="22"/>
      <c r="AF2357" s="22"/>
      <c r="AG2357" s="22"/>
      <c r="AH2357" s="22"/>
      <c r="AI2357" s="22"/>
      <c r="AJ2357" s="22"/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</row>
    <row r="2358" spans="30:51" ht="13.2">
      <c r="AD2358" s="22"/>
      <c r="AE2358" s="22"/>
      <c r="AF2358" s="22"/>
      <c r="AG2358" s="22"/>
      <c r="AH2358" s="22"/>
      <c r="AI2358" s="22"/>
      <c r="AJ2358" s="22"/>
      <c r="AK2358" s="22"/>
      <c r="AL2358" s="22"/>
      <c r="AM2358" s="22"/>
      <c r="AN2358" s="22"/>
      <c r="AO2358" s="22"/>
      <c r="AP2358" s="22"/>
      <c r="AQ2358" s="22"/>
      <c r="AR2358" s="22"/>
      <c r="AS2358" s="22"/>
      <c r="AT2358" s="22"/>
      <c r="AU2358" s="22"/>
      <c r="AV2358" s="22"/>
      <c r="AW2358" s="22"/>
      <c r="AX2358" s="22"/>
      <c r="AY2358" s="22"/>
    </row>
    <row r="2359" spans="30:51" ht="13.2">
      <c r="AD2359" s="22"/>
      <c r="AE2359" s="22"/>
      <c r="AF2359" s="22"/>
      <c r="AG2359" s="22"/>
      <c r="AH2359" s="22"/>
      <c r="AI2359" s="22"/>
      <c r="AJ2359" s="22"/>
      <c r="AK2359" s="22"/>
      <c r="AL2359" s="22"/>
      <c r="AM2359" s="22"/>
      <c r="AN2359" s="22"/>
      <c r="AO2359" s="22"/>
      <c r="AP2359" s="22"/>
      <c r="AQ2359" s="22"/>
      <c r="AR2359" s="22"/>
      <c r="AS2359" s="22"/>
      <c r="AT2359" s="22"/>
      <c r="AU2359" s="22"/>
      <c r="AV2359" s="22"/>
      <c r="AW2359" s="22"/>
      <c r="AX2359" s="22"/>
      <c r="AY2359" s="22"/>
    </row>
    <row r="2360" spans="30:51" ht="13.2">
      <c r="AD2360" s="22"/>
      <c r="AE2360" s="22"/>
      <c r="AF2360" s="22"/>
      <c r="AG2360" s="22"/>
      <c r="AH2360" s="22"/>
      <c r="AI2360" s="22"/>
      <c r="AJ2360" s="22"/>
      <c r="AK2360" s="22"/>
      <c r="AL2360" s="22"/>
      <c r="AM2360" s="22"/>
      <c r="AN2360" s="22"/>
      <c r="AO2360" s="22"/>
      <c r="AP2360" s="22"/>
      <c r="AQ2360" s="22"/>
      <c r="AR2360" s="22"/>
      <c r="AS2360" s="22"/>
      <c r="AT2360" s="22"/>
      <c r="AU2360" s="22"/>
      <c r="AV2360" s="22"/>
      <c r="AW2360" s="22"/>
      <c r="AX2360" s="22"/>
      <c r="AY2360" s="22"/>
    </row>
    <row r="2361" spans="30:51" ht="13.2">
      <c r="AD2361" s="22"/>
      <c r="AE2361" s="22"/>
      <c r="AF2361" s="22"/>
      <c r="AG2361" s="22"/>
      <c r="AH2361" s="22"/>
      <c r="AI2361" s="22"/>
      <c r="AJ2361" s="22"/>
      <c r="AK2361" s="22"/>
      <c r="AL2361" s="22"/>
      <c r="AM2361" s="22"/>
      <c r="AN2361" s="22"/>
      <c r="AO2361" s="22"/>
      <c r="AP2361" s="22"/>
      <c r="AQ2361" s="22"/>
      <c r="AR2361" s="22"/>
      <c r="AS2361" s="22"/>
      <c r="AT2361" s="22"/>
      <c r="AU2361" s="22"/>
      <c r="AV2361" s="22"/>
      <c r="AW2361" s="22"/>
      <c r="AX2361" s="22"/>
      <c r="AY2361" s="22"/>
    </row>
    <row r="2362" spans="30:51" ht="13.2">
      <c r="AD2362" s="22"/>
      <c r="AE2362" s="22"/>
      <c r="AF2362" s="22"/>
      <c r="AG2362" s="22"/>
      <c r="AH2362" s="22"/>
      <c r="AI2362" s="22"/>
      <c r="AJ2362" s="22"/>
      <c r="AK2362" s="22"/>
      <c r="AL2362" s="22"/>
      <c r="AM2362" s="22"/>
      <c r="AN2362" s="22"/>
      <c r="AO2362" s="22"/>
      <c r="AP2362" s="22"/>
      <c r="AQ2362" s="22"/>
      <c r="AR2362" s="22"/>
      <c r="AS2362" s="22"/>
      <c r="AT2362" s="22"/>
      <c r="AU2362" s="22"/>
      <c r="AV2362" s="22"/>
      <c r="AW2362" s="22"/>
      <c r="AX2362" s="22"/>
      <c r="AY2362" s="22"/>
    </row>
    <row r="2363" spans="30:51" ht="13.2">
      <c r="AD2363" s="22"/>
      <c r="AE2363" s="22"/>
      <c r="AF2363" s="22"/>
      <c r="AG2363" s="22"/>
      <c r="AH2363" s="22"/>
      <c r="AI2363" s="22"/>
      <c r="AJ2363" s="22"/>
      <c r="AK2363" s="22"/>
      <c r="AL2363" s="22"/>
      <c r="AM2363" s="22"/>
      <c r="AN2363" s="22"/>
      <c r="AO2363" s="22"/>
      <c r="AP2363" s="22"/>
      <c r="AQ2363" s="22"/>
      <c r="AR2363" s="22"/>
      <c r="AS2363" s="22"/>
      <c r="AT2363" s="22"/>
      <c r="AU2363" s="22"/>
      <c r="AV2363" s="22"/>
      <c r="AW2363" s="22"/>
      <c r="AX2363" s="22"/>
      <c r="AY2363" s="22"/>
    </row>
    <row r="2364" spans="30:51" ht="13.2">
      <c r="AD2364" s="22"/>
      <c r="AE2364" s="22"/>
      <c r="AF2364" s="22"/>
      <c r="AG2364" s="22"/>
      <c r="AH2364" s="22"/>
      <c r="AI2364" s="22"/>
      <c r="AJ2364" s="22"/>
      <c r="AK2364" s="22"/>
      <c r="AL2364" s="22"/>
      <c r="AM2364" s="22"/>
      <c r="AN2364" s="22"/>
      <c r="AO2364" s="22"/>
      <c r="AP2364" s="22"/>
      <c r="AQ2364" s="22"/>
      <c r="AR2364" s="22"/>
      <c r="AS2364" s="22"/>
      <c r="AT2364" s="22"/>
      <c r="AU2364" s="22"/>
      <c r="AV2364" s="22"/>
      <c r="AW2364" s="22"/>
      <c r="AX2364" s="22"/>
      <c r="AY2364" s="22"/>
    </row>
    <row r="2365" spans="30:51" ht="13.2">
      <c r="AD2365" s="22"/>
      <c r="AE2365" s="22"/>
      <c r="AF2365" s="22"/>
      <c r="AG2365" s="22"/>
      <c r="AH2365" s="22"/>
      <c r="AI2365" s="22"/>
      <c r="AJ2365" s="22"/>
      <c r="AK2365" s="22"/>
      <c r="AL2365" s="22"/>
      <c r="AM2365" s="22"/>
      <c r="AN2365" s="22"/>
      <c r="AO2365" s="22"/>
      <c r="AP2365" s="22"/>
      <c r="AQ2365" s="22"/>
      <c r="AR2365" s="22"/>
      <c r="AS2365" s="22"/>
      <c r="AT2365" s="22"/>
      <c r="AU2365" s="22"/>
      <c r="AV2365" s="22"/>
      <c r="AW2365" s="22"/>
      <c r="AX2365" s="22"/>
      <c r="AY2365" s="22"/>
    </row>
    <row r="2366" spans="30:51" ht="13.2">
      <c r="AD2366" s="22"/>
      <c r="AE2366" s="22"/>
      <c r="AF2366" s="22"/>
      <c r="AG2366" s="22"/>
      <c r="AH2366" s="22"/>
      <c r="AI2366" s="22"/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</row>
    <row r="2367" spans="30:51" ht="13.2">
      <c r="AD2367" s="22"/>
      <c r="AE2367" s="22"/>
      <c r="AF2367" s="22"/>
      <c r="AG2367" s="22"/>
      <c r="AH2367" s="22"/>
      <c r="AI2367" s="22"/>
      <c r="AJ2367" s="22"/>
      <c r="AK2367" s="22"/>
      <c r="AL2367" s="22"/>
      <c r="AM2367" s="22"/>
      <c r="AN2367" s="22"/>
      <c r="AO2367" s="22"/>
      <c r="AP2367" s="22"/>
      <c r="AQ2367" s="22"/>
      <c r="AR2367" s="22"/>
      <c r="AS2367" s="22"/>
      <c r="AT2367" s="22"/>
      <c r="AU2367" s="22"/>
      <c r="AV2367" s="22"/>
      <c r="AW2367" s="22"/>
      <c r="AX2367" s="22"/>
      <c r="AY2367" s="22"/>
    </row>
    <row r="2368" spans="30:51" ht="13.2">
      <c r="AD2368" s="22"/>
      <c r="AE2368" s="22"/>
      <c r="AF2368" s="22"/>
      <c r="AG2368" s="22"/>
      <c r="AH2368" s="22"/>
      <c r="AI2368" s="22"/>
      <c r="AJ2368" s="22"/>
      <c r="AK2368" s="22"/>
      <c r="AL2368" s="22"/>
      <c r="AM2368" s="22"/>
      <c r="AN2368" s="22"/>
      <c r="AO2368" s="22"/>
      <c r="AP2368" s="22"/>
      <c r="AQ2368" s="22"/>
      <c r="AR2368" s="22"/>
      <c r="AS2368" s="22"/>
      <c r="AT2368" s="22"/>
      <c r="AU2368" s="22"/>
      <c r="AV2368" s="22"/>
      <c r="AW2368" s="22"/>
      <c r="AX2368" s="22"/>
      <c r="AY2368" s="22"/>
    </row>
    <row r="2369" spans="30:51" ht="13.2"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</row>
    <row r="2370" spans="30:51" ht="13.2">
      <c r="AD2370" s="22"/>
      <c r="AE2370" s="22"/>
      <c r="AF2370" s="22"/>
      <c r="AG2370" s="22"/>
      <c r="AH2370" s="22"/>
      <c r="AI2370" s="22"/>
      <c r="AJ2370" s="22"/>
      <c r="AK2370" s="22"/>
      <c r="AL2370" s="22"/>
      <c r="AM2370" s="22"/>
      <c r="AN2370" s="22"/>
      <c r="AO2370" s="22"/>
      <c r="AP2370" s="22"/>
      <c r="AQ2370" s="22"/>
      <c r="AR2370" s="22"/>
      <c r="AS2370" s="22"/>
      <c r="AT2370" s="22"/>
      <c r="AU2370" s="22"/>
      <c r="AV2370" s="22"/>
      <c r="AW2370" s="22"/>
      <c r="AX2370" s="22"/>
      <c r="AY2370" s="22"/>
    </row>
    <row r="2371" spans="30:51" ht="13.2"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</row>
    <row r="2372" spans="30:51" ht="13.2">
      <c r="AD2372" s="22"/>
      <c r="AE2372" s="22"/>
      <c r="AF2372" s="22"/>
      <c r="AG2372" s="22"/>
      <c r="AH2372" s="22"/>
      <c r="AI2372" s="22"/>
      <c r="AJ2372" s="22"/>
      <c r="AK2372" s="22"/>
      <c r="AL2372" s="22"/>
      <c r="AM2372" s="22"/>
      <c r="AN2372" s="22"/>
      <c r="AO2372" s="22"/>
      <c r="AP2372" s="22"/>
      <c r="AQ2372" s="22"/>
      <c r="AR2372" s="22"/>
      <c r="AS2372" s="22"/>
      <c r="AT2372" s="22"/>
      <c r="AU2372" s="22"/>
      <c r="AV2372" s="22"/>
      <c r="AW2372" s="22"/>
      <c r="AX2372" s="22"/>
      <c r="AY2372" s="22"/>
    </row>
    <row r="2373" spans="30:51" ht="13.2">
      <c r="AD2373" s="22"/>
      <c r="AE2373" s="22"/>
      <c r="AF2373" s="22"/>
      <c r="AG2373" s="22"/>
      <c r="AH2373" s="22"/>
      <c r="AI2373" s="22"/>
      <c r="AJ2373" s="22"/>
      <c r="AK2373" s="22"/>
      <c r="AL2373" s="22"/>
      <c r="AM2373" s="22"/>
      <c r="AN2373" s="22"/>
      <c r="AO2373" s="22"/>
      <c r="AP2373" s="22"/>
      <c r="AQ2373" s="22"/>
      <c r="AR2373" s="22"/>
      <c r="AS2373" s="22"/>
      <c r="AT2373" s="22"/>
      <c r="AU2373" s="22"/>
      <c r="AV2373" s="22"/>
      <c r="AW2373" s="22"/>
      <c r="AX2373" s="22"/>
      <c r="AY2373" s="22"/>
    </row>
    <row r="2374" spans="30:51" ht="13.2">
      <c r="AD2374" s="22"/>
      <c r="AE2374" s="22"/>
      <c r="AF2374" s="22"/>
      <c r="AG2374" s="22"/>
      <c r="AH2374" s="22"/>
      <c r="AI2374" s="22"/>
      <c r="AJ2374" s="22"/>
      <c r="AK2374" s="22"/>
      <c r="AL2374" s="22"/>
      <c r="AM2374" s="22"/>
      <c r="AN2374" s="22"/>
      <c r="AO2374" s="22"/>
      <c r="AP2374" s="22"/>
      <c r="AQ2374" s="22"/>
      <c r="AR2374" s="22"/>
      <c r="AS2374" s="22"/>
      <c r="AT2374" s="22"/>
      <c r="AU2374" s="22"/>
      <c r="AV2374" s="22"/>
      <c r="AW2374" s="22"/>
      <c r="AX2374" s="22"/>
      <c r="AY2374" s="22"/>
    </row>
    <row r="2375" spans="30:51" ht="13.2">
      <c r="AD2375" s="22"/>
      <c r="AE2375" s="22"/>
      <c r="AF2375" s="22"/>
      <c r="AG2375" s="22"/>
      <c r="AH2375" s="22"/>
      <c r="AI2375" s="22"/>
      <c r="AJ2375" s="22"/>
      <c r="AK2375" s="22"/>
      <c r="AL2375" s="22"/>
      <c r="AM2375" s="22"/>
      <c r="AN2375" s="22"/>
      <c r="AO2375" s="22"/>
      <c r="AP2375" s="22"/>
      <c r="AQ2375" s="22"/>
      <c r="AR2375" s="22"/>
      <c r="AS2375" s="22"/>
      <c r="AT2375" s="22"/>
      <c r="AU2375" s="22"/>
      <c r="AV2375" s="22"/>
      <c r="AW2375" s="22"/>
      <c r="AX2375" s="22"/>
      <c r="AY2375" s="22"/>
    </row>
    <row r="2376" spans="30:51" ht="13.2">
      <c r="AD2376" s="22"/>
      <c r="AE2376" s="22"/>
      <c r="AF2376" s="22"/>
      <c r="AG2376" s="22"/>
      <c r="AH2376" s="22"/>
      <c r="AI2376" s="22"/>
      <c r="AJ2376" s="22"/>
      <c r="AK2376" s="22"/>
      <c r="AL2376" s="22"/>
      <c r="AM2376" s="22"/>
      <c r="AN2376" s="22"/>
      <c r="AO2376" s="22"/>
      <c r="AP2376" s="22"/>
      <c r="AQ2376" s="22"/>
      <c r="AR2376" s="22"/>
      <c r="AS2376" s="22"/>
      <c r="AT2376" s="22"/>
      <c r="AU2376" s="22"/>
      <c r="AV2376" s="22"/>
      <c r="AW2376" s="22"/>
      <c r="AX2376" s="22"/>
      <c r="AY2376" s="22"/>
    </row>
    <row r="2377" spans="30:51" ht="13.2"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</row>
    <row r="2378" spans="30:51" ht="13.2">
      <c r="AD2378" s="22"/>
      <c r="AE2378" s="22"/>
      <c r="AF2378" s="22"/>
      <c r="AG2378" s="22"/>
      <c r="AH2378" s="22"/>
      <c r="AI2378" s="22"/>
      <c r="AJ2378" s="22"/>
      <c r="AK2378" s="22"/>
      <c r="AL2378" s="22"/>
      <c r="AM2378" s="22"/>
      <c r="AN2378" s="22"/>
      <c r="AO2378" s="22"/>
      <c r="AP2378" s="22"/>
      <c r="AQ2378" s="22"/>
      <c r="AR2378" s="22"/>
      <c r="AS2378" s="22"/>
      <c r="AT2378" s="22"/>
      <c r="AU2378" s="22"/>
      <c r="AV2378" s="22"/>
      <c r="AW2378" s="22"/>
      <c r="AX2378" s="22"/>
      <c r="AY2378" s="22"/>
    </row>
    <row r="2379" spans="30:51" ht="13.2">
      <c r="AD2379" s="22"/>
      <c r="AE2379" s="22"/>
      <c r="AF2379" s="22"/>
      <c r="AG2379" s="22"/>
      <c r="AH2379" s="22"/>
      <c r="AI2379" s="22"/>
      <c r="AJ2379" s="22"/>
      <c r="AK2379" s="22"/>
      <c r="AL2379" s="22"/>
      <c r="AM2379" s="22"/>
      <c r="AN2379" s="22"/>
      <c r="AO2379" s="22"/>
      <c r="AP2379" s="22"/>
      <c r="AQ2379" s="22"/>
      <c r="AR2379" s="22"/>
      <c r="AS2379" s="22"/>
      <c r="AT2379" s="22"/>
      <c r="AU2379" s="22"/>
      <c r="AV2379" s="22"/>
      <c r="AW2379" s="22"/>
      <c r="AX2379" s="22"/>
      <c r="AY2379" s="22"/>
    </row>
    <row r="2380" spans="30:51" ht="13.2"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</row>
    <row r="2381" spans="30:51" ht="13.2"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</row>
    <row r="2382" spans="30:51" ht="13.2"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</row>
    <row r="2383" spans="30:51" ht="13.2"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</row>
    <row r="2384" spans="30:51" ht="13.2"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  <c r="AR2384" s="22"/>
      <c r="AS2384" s="22"/>
      <c r="AT2384" s="22"/>
      <c r="AU2384" s="22"/>
      <c r="AV2384" s="22"/>
      <c r="AW2384" s="22"/>
      <c r="AX2384" s="22"/>
      <c r="AY2384" s="22"/>
    </row>
    <row r="2385" spans="30:51" ht="13.2">
      <c r="AD2385" s="22"/>
      <c r="AE2385" s="22"/>
      <c r="AF2385" s="22"/>
      <c r="AG2385" s="22"/>
      <c r="AH2385" s="22"/>
      <c r="AI2385" s="22"/>
      <c r="AJ2385" s="22"/>
      <c r="AK2385" s="22"/>
      <c r="AL2385" s="22"/>
      <c r="AM2385" s="22"/>
      <c r="AN2385" s="22"/>
      <c r="AO2385" s="22"/>
      <c r="AP2385" s="22"/>
      <c r="AQ2385" s="22"/>
      <c r="AR2385" s="22"/>
      <c r="AS2385" s="22"/>
      <c r="AT2385" s="22"/>
      <c r="AU2385" s="22"/>
      <c r="AV2385" s="22"/>
      <c r="AW2385" s="22"/>
      <c r="AX2385" s="22"/>
      <c r="AY2385" s="22"/>
    </row>
    <row r="2386" spans="30:51" ht="13.2">
      <c r="AD2386" s="22"/>
      <c r="AE2386" s="22"/>
      <c r="AF2386" s="22"/>
      <c r="AG2386" s="22"/>
      <c r="AH2386" s="22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</row>
    <row r="2387" spans="30:51" ht="13.2"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</row>
    <row r="2388" spans="30:51" ht="13.2">
      <c r="AD2388" s="22"/>
      <c r="AE2388" s="22"/>
      <c r="AF2388" s="22"/>
      <c r="AG2388" s="22"/>
      <c r="AH2388" s="22"/>
      <c r="AI2388" s="22"/>
      <c r="AJ2388" s="22"/>
      <c r="AK2388" s="22"/>
      <c r="AL2388" s="22"/>
      <c r="AM2388" s="22"/>
      <c r="AN2388" s="22"/>
      <c r="AO2388" s="22"/>
      <c r="AP2388" s="22"/>
      <c r="AQ2388" s="22"/>
      <c r="AR2388" s="22"/>
      <c r="AS2388" s="22"/>
      <c r="AT2388" s="22"/>
      <c r="AU2388" s="22"/>
      <c r="AV2388" s="22"/>
      <c r="AW2388" s="22"/>
      <c r="AX2388" s="22"/>
      <c r="AY2388" s="22"/>
    </row>
    <row r="2389" spans="30:51" ht="13.2">
      <c r="AD2389" s="22"/>
      <c r="AE2389" s="22"/>
      <c r="AF2389" s="22"/>
      <c r="AG2389" s="22"/>
      <c r="AH2389" s="22"/>
      <c r="AI2389" s="22"/>
      <c r="AJ2389" s="22"/>
      <c r="AK2389" s="22"/>
      <c r="AL2389" s="22"/>
      <c r="AM2389" s="22"/>
      <c r="AN2389" s="22"/>
      <c r="AO2389" s="22"/>
      <c r="AP2389" s="22"/>
      <c r="AQ2389" s="22"/>
      <c r="AR2389" s="22"/>
      <c r="AS2389" s="22"/>
      <c r="AT2389" s="22"/>
      <c r="AU2389" s="22"/>
      <c r="AV2389" s="22"/>
      <c r="AW2389" s="22"/>
      <c r="AX2389" s="22"/>
      <c r="AY2389" s="22"/>
    </row>
    <row r="2390" spans="30:51" ht="13.2">
      <c r="AD2390" s="22"/>
      <c r="AE2390" s="22"/>
      <c r="AF2390" s="22"/>
      <c r="AG2390" s="22"/>
      <c r="AH2390" s="22"/>
      <c r="AI2390" s="22"/>
      <c r="AJ2390" s="22"/>
      <c r="AK2390" s="22"/>
      <c r="AL2390" s="22"/>
      <c r="AM2390" s="22"/>
      <c r="AN2390" s="22"/>
      <c r="AO2390" s="22"/>
      <c r="AP2390" s="22"/>
      <c r="AQ2390" s="22"/>
      <c r="AR2390" s="22"/>
      <c r="AS2390" s="22"/>
      <c r="AT2390" s="22"/>
      <c r="AU2390" s="22"/>
      <c r="AV2390" s="22"/>
      <c r="AW2390" s="22"/>
      <c r="AX2390" s="22"/>
      <c r="AY2390" s="22"/>
    </row>
    <row r="2391" spans="30:51" ht="13.2">
      <c r="AD2391" s="22"/>
      <c r="AE2391" s="22"/>
      <c r="AF2391" s="22"/>
      <c r="AG2391" s="22"/>
      <c r="AH2391" s="22"/>
      <c r="AI2391" s="22"/>
      <c r="AJ2391" s="22"/>
      <c r="AK2391" s="22"/>
      <c r="AL2391" s="22"/>
      <c r="AM2391" s="22"/>
      <c r="AN2391" s="22"/>
      <c r="AO2391" s="22"/>
      <c r="AP2391" s="22"/>
      <c r="AQ2391" s="22"/>
      <c r="AR2391" s="22"/>
      <c r="AS2391" s="22"/>
      <c r="AT2391" s="22"/>
      <c r="AU2391" s="22"/>
      <c r="AV2391" s="22"/>
      <c r="AW2391" s="22"/>
      <c r="AX2391" s="22"/>
      <c r="AY2391" s="22"/>
    </row>
    <row r="2392" spans="30:51" ht="13.2">
      <c r="AD2392" s="22"/>
      <c r="AE2392" s="22"/>
      <c r="AF2392" s="22"/>
      <c r="AG2392" s="22"/>
      <c r="AH2392" s="22"/>
      <c r="AI2392" s="22"/>
      <c r="AJ2392" s="22"/>
      <c r="AK2392" s="22"/>
      <c r="AL2392" s="22"/>
      <c r="AM2392" s="22"/>
      <c r="AN2392" s="22"/>
      <c r="AO2392" s="22"/>
      <c r="AP2392" s="22"/>
      <c r="AQ2392" s="22"/>
      <c r="AR2392" s="22"/>
      <c r="AS2392" s="22"/>
      <c r="AT2392" s="22"/>
      <c r="AU2392" s="22"/>
      <c r="AV2392" s="22"/>
      <c r="AW2392" s="22"/>
      <c r="AX2392" s="22"/>
      <c r="AY2392" s="22"/>
    </row>
    <row r="2393" spans="30:51" ht="13.2">
      <c r="AD2393" s="22"/>
      <c r="AE2393" s="22"/>
      <c r="AF2393" s="22"/>
      <c r="AG2393" s="22"/>
      <c r="AH2393" s="22"/>
      <c r="AI2393" s="22"/>
      <c r="AJ2393" s="22"/>
      <c r="AK2393" s="22"/>
      <c r="AL2393" s="22"/>
      <c r="AM2393" s="22"/>
      <c r="AN2393" s="22"/>
      <c r="AO2393" s="22"/>
      <c r="AP2393" s="22"/>
      <c r="AQ2393" s="22"/>
      <c r="AR2393" s="22"/>
      <c r="AS2393" s="22"/>
      <c r="AT2393" s="22"/>
      <c r="AU2393" s="22"/>
      <c r="AV2393" s="22"/>
      <c r="AW2393" s="22"/>
      <c r="AX2393" s="22"/>
      <c r="AY2393" s="22"/>
    </row>
    <row r="2394" spans="30:51" ht="13.2">
      <c r="AD2394" s="22"/>
      <c r="AE2394" s="22"/>
      <c r="AF2394" s="22"/>
      <c r="AG2394" s="22"/>
      <c r="AH2394" s="22"/>
      <c r="AI2394" s="22"/>
      <c r="AJ2394" s="22"/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</row>
    <row r="2395" spans="30:51" ht="13.2">
      <c r="AD2395" s="22"/>
      <c r="AE2395" s="22"/>
      <c r="AF2395" s="22"/>
      <c r="AG2395" s="22"/>
      <c r="AH2395" s="22"/>
      <c r="AI2395" s="22"/>
      <c r="AJ2395" s="22"/>
      <c r="AK2395" s="22"/>
      <c r="AL2395" s="22"/>
      <c r="AM2395" s="22"/>
      <c r="AN2395" s="22"/>
      <c r="AO2395" s="22"/>
      <c r="AP2395" s="22"/>
      <c r="AQ2395" s="22"/>
      <c r="AR2395" s="22"/>
      <c r="AS2395" s="22"/>
      <c r="AT2395" s="22"/>
      <c r="AU2395" s="22"/>
      <c r="AV2395" s="22"/>
      <c r="AW2395" s="22"/>
      <c r="AX2395" s="22"/>
      <c r="AY2395" s="22"/>
    </row>
    <row r="2396" spans="30:51" ht="13.2">
      <c r="AD2396" s="22"/>
      <c r="AE2396" s="22"/>
      <c r="AF2396" s="22"/>
      <c r="AG2396" s="22"/>
      <c r="AH2396" s="22"/>
      <c r="AI2396" s="22"/>
      <c r="AJ2396" s="22"/>
      <c r="AK2396" s="22"/>
      <c r="AL2396" s="22"/>
      <c r="AM2396" s="22"/>
      <c r="AN2396" s="22"/>
      <c r="AO2396" s="22"/>
      <c r="AP2396" s="22"/>
      <c r="AQ2396" s="22"/>
      <c r="AR2396" s="22"/>
      <c r="AS2396" s="22"/>
      <c r="AT2396" s="22"/>
      <c r="AU2396" s="22"/>
      <c r="AV2396" s="22"/>
      <c r="AW2396" s="22"/>
      <c r="AX2396" s="22"/>
      <c r="AY2396" s="22"/>
    </row>
    <row r="2397" spans="30:51" ht="13.2">
      <c r="AD2397" s="22"/>
      <c r="AE2397" s="22"/>
      <c r="AF2397" s="22"/>
      <c r="AG2397" s="22"/>
      <c r="AH2397" s="22"/>
      <c r="AI2397" s="22"/>
      <c r="AJ2397" s="22"/>
      <c r="AK2397" s="22"/>
      <c r="AL2397" s="22"/>
      <c r="AM2397" s="22"/>
      <c r="AN2397" s="22"/>
      <c r="AO2397" s="22"/>
      <c r="AP2397" s="22"/>
      <c r="AQ2397" s="22"/>
      <c r="AR2397" s="22"/>
      <c r="AS2397" s="22"/>
      <c r="AT2397" s="22"/>
      <c r="AU2397" s="22"/>
      <c r="AV2397" s="22"/>
      <c r="AW2397" s="22"/>
      <c r="AX2397" s="22"/>
      <c r="AY2397" s="22"/>
    </row>
    <row r="2398" spans="30:51" ht="13.2">
      <c r="AD2398" s="22"/>
      <c r="AE2398" s="22"/>
      <c r="AF2398" s="22"/>
      <c r="AG2398" s="22"/>
      <c r="AH2398" s="22"/>
      <c r="AI2398" s="22"/>
      <c r="AJ2398" s="22"/>
      <c r="AK2398" s="22"/>
      <c r="AL2398" s="22"/>
      <c r="AM2398" s="22"/>
      <c r="AN2398" s="22"/>
      <c r="AO2398" s="22"/>
      <c r="AP2398" s="22"/>
      <c r="AQ2398" s="22"/>
      <c r="AR2398" s="22"/>
      <c r="AS2398" s="22"/>
      <c r="AT2398" s="22"/>
      <c r="AU2398" s="22"/>
      <c r="AV2398" s="22"/>
      <c r="AW2398" s="22"/>
      <c r="AX2398" s="22"/>
      <c r="AY2398" s="22"/>
    </row>
    <row r="2399" spans="30:51" ht="13.2">
      <c r="AD2399" s="22"/>
      <c r="AE2399" s="22"/>
      <c r="AF2399" s="22"/>
      <c r="AG2399" s="22"/>
      <c r="AH2399" s="22"/>
      <c r="AI2399" s="22"/>
      <c r="AJ2399" s="22"/>
      <c r="AK2399" s="22"/>
      <c r="AL2399" s="22"/>
      <c r="AM2399" s="22"/>
      <c r="AN2399" s="22"/>
      <c r="AO2399" s="22"/>
      <c r="AP2399" s="22"/>
      <c r="AQ2399" s="22"/>
      <c r="AR2399" s="22"/>
      <c r="AS2399" s="22"/>
      <c r="AT2399" s="22"/>
      <c r="AU2399" s="22"/>
      <c r="AV2399" s="22"/>
      <c r="AW2399" s="22"/>
      <c r="AX2399" s="22"/>
      <c r="AY2399" s="22"/>
    </row>
    <row r="2400" spans="30:51" ht="13.2">
      <c r="AD2400" s="22"/>
      <c r="AE2400" s="22"/>
      <c r="AF2400" s="22"/>
      <c r="AG2400" s="22"/>
      <c r="AH2400" s="22"/>
      <c r="AI2400" s="22"/>
      <c r="AJ2400" s="22"/>
      <c r="AK2400" s="22"/>
      <c r="AL2400" s="22"/>
      <c r="AM2400" s="22"/>
      <c r="AN2400" s="22"/>
      <c r="AO2400" s="22"/>
      <c r="AP2400" s="22"/>
      <c r="AQ2400" s="22"/>
      <c r="AR2400" s="22"/>
      <c r="AS2400" s="22"/>
      <c r="AT2400" s="22"/>
      <c r="AU2400" s="22"/>
      <c r="AV2400" s="22"/>
      <c r="AW2400" s="22"/>
      <c r="AX2400" s="22"/>
      <c r="AY2400" s="22"/>
    </row>
    <row r="2401" spans="30:51" ht="13.2">
      <c r="AD2401" s="22"/>
      <c r="AE2401" s="22"/>
      <c r="AF2401" s="22"/>
      <c r="AG2401" s="22"/>
      <c r="AH2401" s="22"/>
      <c r="AI2401" s="22"/>
      <c r="AJ2401" s="22"/>
      <c r="AK2401" s="22"/>
      <c r="AL2401" s="22"/>
      <c r="AM2401" s="22"/>
      <c r="AN2401" s="22"/>
      <c r="AO2401" s="22"/>
      <c r="AP2401" s="22"/>
      <c r="AQ2401" s="22"/>
      <c r="AR2401" s="22"/>
      <c r="AS2401" s="22"/>
      <c r="AT2401" s="22"/>
      <c r="AU2401" s="22"/>
      <c r="AV2401" s="22"/>
      <c r="AW2401" s="22"/>
      <c r="AX2401" s="22"/>
      <c r="AY2401" s="22"/>
    </row>
    <row r="2402" spans="30:51" ht="13.2">
      <c r="AD2402" s="22"/>
      <c r="AE2402" s="22"/>
      <c r="AF2402" s="22"/>
      <c r="AG2402" s="22"/>
      <c r="AH2402" s="22"/>
      <c r="AI2402" s="22"/>
      <c r="AJ2402" s="22"/>
      <c r="AK2402" s="22"/>
      <c r="AL2402" s="22"/>
      <c r="AM2402" s="22"/>
      <c r="AN2402" s="22"/>
      <c r="AO2402" s="22"/>
      <c r="AP2402" s="22"/>
      <c r="AQ2402" s="22"/>
      <c r="AR2402" s="22"/>
      <c r="AS2402" s="22"/>
      <c r="AT2402" s="22"/>
      <c r="AU2402" s="22"/>
      <c r="AV2402" s="22"/>
      <c r="AW2402" s="22"/>
      <c r="AX2402" s="22"/>
      <c r="AY2402" s="22"/>
    </row>
    <row r="2403" spans="30:51" ht="13.2">
      <c r="AD2403" s="22"/>
      <c r="AE2403" s="22"/>
      <c r="AF2403" s="22"/>
      <c r="AG2403" s="22"/>
      <c r="AH2403" s="22"/>
      <c r="AI2403" s="22"/>
      <c r="AJ2403" s="22"/>
      <c r="AK2403" s="22"/>
      <c r="AL2403" s="22"/>
      <c r="AM2403" s="22"/>
      <c r="AN2403" s="22"/>
      <c r="AO2403" s="22"/>
      <c r="AP2403" s="22"/>
      <c r="AQ2403" s="22"/>
      <c r="AR2403" s="22"/>
      <c r="AS2403" s="22"/>
      <c r="AT2403" s="22"/>
      <c r="AU2403" s="22"/>
      <c r="AV2403" s="22"/>
      <c r="AW2403" s="22"/>
      <c r="AX2403" s="22"/>
      <c r="AY2403" s="22"/>
    </row>
    <row r="2404" spans="30:51" ht="13.2">
      <c r="AD2404" s="22"/>
      <c r="AE2404" s="22"/>
      <c r="AF2404" s="22"/>
      <c r="AG2404" s="22"/>
      <c r="AH2404" s="22"/>
      <c r="AI2404" s="22"/>
      <c r="AJ2404" s="22"/>
      <c r="AK2404" s="22"/>
      <c r="AL2404" s="22"/>
      <c r="AM2404" s="22"/>
      <c r="AN2404" s="22"/>
      <c r="AO2404" s="22"/>
      <c r="AP2404" s="22"/>
      <c r="AQ2404" s="22"/>
      <c r="AR2404" s="22"/>
      <c r="AS2404" s="22"/>
      <c r="AT2404" s="22"/>
      <c r="AU2404" s="22"/>
      <c r="AV2404" s="22"/>
      <c r="AW2404" s="22"/>
      <c r="AX2404" s="22"/>
      <c r="AY2404" s="22"/>
    </row>
    <row r="2405" spans="30:51" ht="13.2"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2"/>
      <c r="AN2405" s="22"/>
      <c r="AO2405" s="22"/>
      <c r="AP2405" s="22"/>
      <c r="AQ2405" s="22"/>
      <c r="AR2405" s="22"/>
      <c r="AS2405" s="22"/>
      <c r="AT2405" s="22"/>
      <c r="AU2405" s="22"/>
      <c r="AV2405" s="22"/>
      <c r="AW2405" s="22"/>
      <c r="AX2405" s="22"/>
      <c r="AY2405" s="22"/>
    </row>
    <row r="2406" spans="30:51" ht="13.2">
      <c r="AD2406" s="22"/>
      <c r="AE2406" s="22"/>
      <c r="AF2406" s="22"/>
      <c r="AG2406" s="22"/>
      <c r="AH2406" s="22"/>
      <c r="AI2406" s="22"/>
      <c r="AJ2406" s="22"/>
      <c r="AK2406" s="22"/>
      <c r="AL2406" s="22"/>
      <c r="AM2406" s="22"/>
      <c r="AN2406" s="22"/>
      <c r="AO2406" s="22"/>
      <c r="AP2406" s="22"/>
      <c r="AQ2406" s="22"/>
      <c r="AR2406" s="22"/>
      <c r="AS2406" s="22"/>
      <c r="AT2406" s="22"/>
      <c r="AU2406" s="22"/>
      <c r="AV2406" s="22"/>
      <c r="AW2406" s="22"/>
      <c r="AX2406" s="22"/>
      <c r="AY2406" s="22"/>
    </row>
    <row r="2407" spans="30:51" ht="13.2">
      <c r="AD2407" s="22"/>
      <c r="AE2407" s="22"/>
      <c r="AF2407" s="22"/>
      <c r="AG2407" s="22"/>
      <c r="AH2407" s="22"/>
      <c r="AI2407" s="22"/>
      <c r="AJ2407" s="22"/>
      <c r="AK2407" s="22"/>
      <c r="AL2407" s="22"/>
      <c r="AM2407" s="22"/>
      <c r="AN2407" s="22"/>
      <c r="AO2407" s="22"/>
      <c r="AP2407" s="22"/>
      <c r="AQ2407" s="22"/>
      <c r="AR2407" s="22"/>
      <c r="AS2407" s="22"/>
      <c r="AT2407" s="22"/>
      <c r="AU2407" s="22"/>
      <c r="AV2407" s="22"/>
      <c r="AW2407" s="22"/>
      <c r="AX2407" s="22"/>
      <c r="AY2407" s="22"/>
    </row>
    <row r="2408" spans="30:51" ht="13.2">
      <c r="AD2408" s="22"/>
      <c r="AE2408" s="22"/>
      <c r="AF2408" s="22"/>
      <c r="AG2408" s="22"/>
      <c r="AH2408" s="22"/>
      <c r="AI2408" s="22"/>
      <c r="AJ2408" s="22"/>
      <c r="AK2408" s="22"/>
      <c r="AL2408" s="22"/>
      <c r="AM2408" s="22"/>
      <c r="AN2408" s="22"/>
      <c r="AO2408" s="22"/>
      <c r="AP2408" s="22"/>
      <c r="AQ2408" s="22"/>
      <c r="AR2408" s="22"/>
      <c r="AS2408" s="22"/>
      <c r="AT2408" s="22"/>
      <c r="AU2408" s="22"/>
      <c r="AV2408" s="22"/>
      <c r="AW2408" s="22"/>
      <c r="AX2408" s="22"/>
      <c r="AY2408" s="22"/>
    </row>
    <row r="2409" spans="30:51" ht="13.2">
      <c r="AD2409" s="22"/>
      <c r="AE2409" s="22"/>
      <c r="AF2409" s="22"/>
      <c r="AG2409" s="22"/>
      <c r="AH2409" s="22"/>
      <c r="AI2409" s="22"/>
      <c r="AJ2409" s="22"/>
      <c r="AK2409" s="22"/>
      <c r="AL2409" s="22"/>
      <c r="AM2409" s="22"/>
      <c r="AN2409" s="22"/>
      <c r="AO2409" s="22"/>
      <c r="AP2409" s="22"/>
      <c r="AQ2409" s="22"/>
      <c r="AR2409" s="22"/>
      <c r="AS2409" s="22"/>
      <c r="AT2409" s="22"/>
      <c r="AU2409" s="22"/>
      <c r="AV2409" s="22"/>
      <c r="AW2409" s="22"/>
      <c r="AX2409" s="22"/>
      <c r="AY2409" s="22"/>
    </row>
    <row r="2410" spans="30:51" ht="13.2">
      <c r="AD2410" s="22"/>
      <c r="AE2410" s="22"/>
      <c r="AF2410" s="22"/>
      <c r="AG2410" s="22"/>
      <c r="AH2410" s="22"/>
      <c r="AI2410" s="22"/>
      <c r="AJ2410" s="22"/>
      <c r="AK2410" s="22"/>
      <c r="AL2410" s="22"/>
      <c r="AM2410" s="22"/>
      <c r="AN2410" s="22"/>
      <c r="AO2410" s="22"/>
      <c r="AP2410" s="22"/>
      <c r="AQ2410" s="22"/>
      <c r="AR2410" s="22"/>
      <c r="AS2410" s="22"/>
      <c r="AT2410" s="22"/>
      <c r="AU2410" s="22"/>
      <c r="AV2410" s="22"/>
      <c r="AW2410" s="22"/>
      <c r="AX2410" s="22"/>
      <c r="AY2410" s="22"/>
    </row>
    <row r="2411" spans="30:51" ht="13.2">
      <c r="AD2411" s="22"/>
      <c r="AE2411" s="22"/>
      <c r="AF2411" s="22"/>
      <c r="AG2411" s="22"/>
      <c r="AH2411" s="22"/>
      <c r="AI2411" s="22"/>
      <c r="AJ2411" s="22"/>
      <c r="AK2411" s="22"/>
      <c r="AL2411" s="22"/>
      <c r="AM2411" s="22"/>
      <c r="AN2411" s="22"/>
      <c r="AO2411" s="22"/>
      <c r="AP2411" s="22"/>
      <c r="AQ2411" s="22"/>
      <c r="AR2411" s="22"/>
      <c r="AS2411" s="22"/>
      <c r="AT2411" s="22"/>
      <c r="AU2411" s="22"/>
      <c r="AV2411" s="22"/>
      <c r="AW2411" s="22"/>
      <c r="AX2411" s="22"/>
      <c r="AY2411" s="22"/>
    </row>
    <row r="2412" spans="30:51" ht="13.2">
      <c r="AD2412" s="22"/>
      <c r="AE2412" s="22"/>
      <c r="AF2412" s="22"/>
      <c r="AG2412" s="22"/>
      <c r="AH2412" s="22"/>
      <c r="AI2412" s="22"/>
      <c r="AJ2412" s="22"/>
      <c r="AK2412" s="22"/>
      <c r="AL2412" s="22"/>
      <c r="AM2412" s="22"/>
      <c r="AN2412" s="22"/>
      <c r="AO2412" s="22"/>
      <c r="AP2412" s="22"/>
      <c r="AQ2412" s="22"/>
      <c r="AR2412" s="22"/>
      <c r="AS2412" s="22"/>
      <c r="AT2412" s="22"/>
      <c r="AU2412" s="22"/>
      <c r="AV2412" s="22"/>
      <c r="AW2412" s="22"/>
      <c r="AX2412" s="22"/>
      <c r="AY2412" s="22"/>
    </row>
    <row r="2413" spans="30:51" ht="13.2"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2"/>
      <c r="AN2413" s="22"/>
      <c r="AO2413" s="22"/>
      <c r="AP2413" s="22"/>
      <c r="AQ2413" s="22"/>
      <c r="AR2413" s="22"/>
      <c r="AS2413" s="22"/>
      <c r="AT2413" s="22"/>
      <c r="AU2413" s="22"/>
      <c r="AV2413" s="22"/>
      <c r="AW2413" s="22"/>
      <c r="AX2413" s="22"/>
      <c r="AY2413" s="22"/>
    </row>
    <row r="2414" spans="30:51" ht="13.2"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</row>
    <row r="2415" spans="30:51" ht="13.2">
      <c r="AD2415" s="22"/>
      <c r="AE2415" s="22"/>
      <c r="AF2415" s="22"/>
      <c r="AG2415" s="22"/>
      <c r="AH2415" s="22"/>
      <c r="AI2415" s="22"/>
      <c r="AJ2415" s="22"/>
      <c r="AK2415" s="22"/>
      <c r="AL2415" s="22"/>
      <c r="AM2415" s="22"/>
      <c r="AN2415" s="22"/>
      <c r="AO2415" s="22"/>
      <c r="AP2415" s="22"/>
      <c r="AQ2415" s="22"/>
      <c r="AR2415" s="22"/>
      <c r="AS2415" s="22"/>
      <c r="AT2415" s="22"/>
      <c r="AU2415" s="22"/>
      <c r="AV2415" s="22"/>
      <c r="AW2415" s="22"/>
      <c r="AX2415" s="22"/>
      <c r="AY2415" s="22"/>
    </row>
    <row r="2416" spans="30:51" ht="13.2">
      <c r="AD2416" s="22"/>
      <c r="AE2416" s="22"/>
      <c r="AF2416" s="22"/>
      <c r="AG2416" s="22"/>
      <c r="AH2416" s="22"/>
      <c r="AI2416" s="22"/>
      <c r="AJ2416" s="22"/>
      <c r="AK2416" s="22"/>
      <c r="AL2416" s="22"/>
      <c r="AM2416" s="22"/>
      <c r="AN2416" s="22"/>
      <c r="AO2416" s="22"/>
      <c r="AP2416" s="22"/>
      <c r="AQ2416" s="22"/>
      <c r="AR2416" s="22"/>
      <c r="AS2416" s="22"/>
      <c r="AT2416" s="22"/>
      <c r="AU2416" s="22"/>
      <c r="AV2416" s="22"/>
      <c r="AW2416" s="22"/>
      <c r="AX2416" s="22"/>
      <c r="AY2416" s="22"/>
    </row>
    <row r="2417" spans="30:51" ht="13.2"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</row>
    <row r="2418" spans="30:51" ht="13.2"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</row>
    <row r="2419" spans="30:51" ht="13.2"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</row>
    <row r="2420" spans="30:51" ht="13.2"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</row>
    <row r="2421" spans="30:51" ht="13.2">
      <c r="AD2421" s="22"/>
      <c r="AE2421" s="22"/>
      <c r="AF2421" s="22"/>
      <c r="AG2421" s="22"/>
      <c r="AH2421" s="22"/>
      <c r="AI2421" s="22"/>
      <c r="AJ2421" s="22"/>
      <c r="AK2421" s="22"/>
      <c r="AL2421" s="22"/>
      <c r="AM2421" s="22"/>
      <c r="AN2421" s="22"/>
      <c r="AO2421" s="22"/>
      <c r="AP2421" s="22"/>
      <c r="AQ2421" s="22"/>
      <c r="AR2421" s="22"/>
      <c r="AS2421" s="22"/>
      <c r="AT2421" s="22"/>
      <c r="AU2421" s="22"/>
      <c r="AV2421" s="22"/>
      <c r="AW2421" s="22"/>
      <c r="AX2421" s="22"/>
      <c r="AY2421" s="22"/>
    </row>
    <row r="2422" spans="30:51" ht="13.2">
      <c r="AD2422" s="22"/>
      <c r="AE2422" s="22"/>
      <c r="AF2422" s="22"/>
      <c r="AG2422" s="22"/>
      <c r="AH2422" s="22"/>
      <c r="AI2422" s="22"/>
      <c r="AJ2422" s="22"/>
      <c r="AK2422" s="22"/>
      <c r="AL2422" s="22"/>
      <c r="AM2422" s="22"/>
      <c r="AN2422" s="22"/>
      <c r="AO2422" s="22"/>
      <c r="AP2422" s="22"/>
      <c r="AQ2422" s="22"/>
      <c r="AR2422" s="22"/>
      <c r="AS2422" s="22"/>
      <c r="AT2422" s="22"/>
      <c r="AU2422" s="22"/>
      <c r="AV2422" s="22"/>
      <c r="AW2422" s="22"/>
      <c r="AX2422" s="22"/>
      <c r="AY2422" s="22"/>
    </row>
    <row r="2423" spans="30:51" ht="13.2">
      <c r="AD2423" s="22"/>
      <c r="AE2423" s="22"/>
      <c r="AF2423" s="22"/>
      <c r="AG2423" s="22"/>
      <c r="AH2423" s="22"/>
      <c r="AI2423" s="22"/>
      <c r="AJ2423" s="22"/>
      <c r="AK2423" s="22"/>
      <c r="AL2423" s="22"/>
      <c r="AM2423" s="22"/>
      <c r="AN2423" s="22"/>
      <c r="AO2423" s="22"/>
      <c r="AP2423" s="22"/>
      <c r="AQ2423" s="22"/>
      <c r="AR2423" s="22"/>
      <c r="AS2423" s="22"/>
      <c r="AT2423" s="22"/>
      <c r="AU2423" s="22"/>
      <c r="AV2423" s="22"/>
      <c r="AW2423" s="22"/>
      <c r="AX2423" s="22"/>
      <c r="AY2423" s="22"/>
    </row>
    <row r="2424" spans="30:51" ht="13.2">
      <c r="AD2424" s="22"/>
      <c r="AE2424" s="22"/>
      <c r="AF2424" s="22"/>
      <c r="AG2424" s="22"/>
      <c r="AH2424" s="22"/>
      <c r="AI2424" s="22"/>
      <c r="AJ2424" s="22"/>
      <c r="AK2424" s="22"/>
      <c r="AL2424" s="22"/>
      <c r="AM2424" s="22"/>
      <c r="AN2424" s="22"/>
      <c r="AO2424" s="22"/>
      <c r="AP2424" s="22"/>
      <c r="AQ2424" s="22"/>
      <c r="AR2424" s="22"/>
      <c r="AS2424" s="22"/>
      <c r="AT2424" s="22"/>
      <c r="AU2424" s="22"/>
      <c r="AV2424" s="22"/>
      <c r="AW2424" s="22"/>
      <c r="AX2424" s="22"/>
      <c r="AY2424" s="22"/>
    </row>
    <row r="2425" spans="30:51" ht="13.2">
      <c r="AD2425" s="22"/>
      <c r="AE2425" s="22"/>
      <c r="AF2425" s="22"/>
      <c r="AG2425" s="22"/>
      <c r="AH2425" s="22"/>
      <c r="AI2425" s="22"/>
      <c r="AJ2425" s="22"/>
      <c r="AK2425" s="22"/>
      <c r="AL2425" s="22"/>
      <c r="AM2425" s="22"/>
      <c r="AN2425" s="22"/>
      <c r="AO2425" s="22"/>
      <c r="AP2425" s="22"/>
      <c r="AQ2425" s="22"/>
      <c r="AR2425" s="22"/>
      <c r="AS2425" s="22"/>
      <c r="AT2425" s="22"/>
      <c r="AU2425" s="22"/>
      <c r="AV2425" s="22"/>
      <c r="AW2425" s="22"/>
      <c r="AX2425" s="22"/>
      <c r="AY2425" s="22"/>
    </row>
    <row r="2426" spans="30:51" ht="13.2">
      <c r="AD2426" s="22"/>
      <c r="AE2426" s="22"/>
      <c r="AF2426" s="22"/>
      <c r="AG2426" s="22"/>
      <c r="AH2426" s="22"/>
      <c r="AI2426" s="22"/>
      <c r="AJ2426" s="22"/>
      <c r="AK2426" s="22"/>
      <c r="AL2426" s="22"/>
      <c r="AM2426" s="22"/>
      <c r="AN2426" s="22"/>
      <c r="AO2426" s="22"/>
      <c r="AP2426" s="22"/>
      <c r="AQ2426" s="22"/>
      <c r="AR2426" s="22"/>
      <c r="AS2426" s="22"/>
      <c r="AT2426" s="22"/>
      <c r="AU2426" s="22"/>
      <c r="AV2426" s="22"/>
      <c r="AW2426" s="22"/>
      <c r="AX2426" s="22"/>
      <c r="AY2426" s="22"/>
    </row>
    <row r="2427" spans="30:51" ht="13.2">
      <c r="AD2427" s="22"/>
      <c r="AE2427" s="22"/>
      <c r="AF2427" s="22"/>
      <c r="AG2427" s="22"/>
      <c r="AH2427" s="22"/>
      <c r="AI2427" s="22"/>
      <c r="AJ2427" s="22"/>
      <c r="AK2427" s="22"/>
      <c r="AL2427" s="22"/>
      <c r="AM2427" s="22"/>
      <c r="AN2427" s="22"/>
      <c r="AO2427" s="22"/>
      <c r="AP2427" s="22"/>
      <c r="AQ2427" s="22"/>
      <c r="AR2427" s="22"/>
      <c r="AS2427" s="22"/>
      <c r="AT2427" s="22"/>
      <c r="AU2427" s="22"/>
      <c r="AV2427" s="22"/>
      <c r="AW2427" s="22"/>
      <c r="AX2427" s="22"/>
      <c r="AY2427" s="22"/>
    </row>
    <row r="2428" spans="30:51" ht="13.2">
      <c r="AD2428" s="22"/>
      <c r="AE2428" s="22"/>
      <c r="AF2428" s="22"/>
      <c r="AG2428" s="22"/>
      <c r="AH2428" s="22"/>
      <c r="AI2428" s="22"/>
      <c r="AJ2428" s="22"/>
      <c r="AK2428" s="22"/>
      <c r="AL2428" s="22"/>
      <c r="AM2428" s="22"/>
      <c r="AN2428" s="22"/>
      <c r="AO2428" s="22"/>
      <c r="AP2428" s="22"/>
      <c r="AQ2428" s="22"/>
      <c r="AR2428" s="22"/>
      <c r="AS2428" s="22"/>
      <c r="AT2428" s="22"/>
      <c r="AU2428" s="22"/>
      <c r="AV2428" s="22"/>
      <c r="AW2428" s="22"/>
      <c r="AX2428" s="22"/>
      <c r="AY2428" s="22"/>
    </row>
    <row r="2429" spans="30:51" ht="13.2">
      <c r="AD2429" s="22"/>
      <c r="AE2429" s="22"/>
      <c r="AF2429" s="22"/>
      <c r="AG2429" s="22"/>
      <c r="AH2429" s="22"/>
      <c r="AI2429" s="22"/>
      <c r="AJ2429" s="22"/>
      <c r="AK2429" s="22"/>
      <c r="AL2429" s="22"/>
      <c r="AM2429" s="22"/>
      <c r="AN2429" s="22"/>
      <c r="AO2429" s="22"/>
      <c r="AP2429" s="22"/>
      <c r="AQ2429" s="22"/>
      <c r="AR2429" s="22"/>
      <c r="AS2429" s="22"/>
      <c r="AT2429" s="22"/>
      <c r="AU2429" s="22"/>
      <c r="AV2429" s="22"/>
      <c r="AW2429" s="22"/>
      <c r="AX2429" s="22"/>
      <c r="AY2429" s="22"/>
    </row>
    <row r="2430" spans="30:51" ht="13.2">
      <c r="AD2430" s="22"/>
      <c r="AE2430" s="22"/>
      <c r="AF2430" s="22"/>
      <c r="AG2430" s="22"/>
      <c r="AH2430" s="22"/>
      <c r="AI2430" s="22"/>
      <c r="AJ2430" s="22"/>
      <c r="AK2430" s="22"/>
      <c r="AL2430" s="22"/>
      <c r="AM2430" s="22"/>
      <c r="AN2430" s="22"/>
      <c r="AO2430" s="22"/>
      <c r="AP2430" s="22"/>
      <c r="AQ2430" s="22"/>
      <c r="AR2430" s="22"/>
      <c r="AS2430" s="22"/>
      <c r="AT2430" s="22"/>
      <c r="AU2430" s="22"/>
      <c r="AV2430" s="22"/>
      <c r="AW2430" s="22"/>
      <c r="AX2430" s="22"/>
      <c r="AY2430" s="22"/>
    </row>
    <row r="2431" spans="30:51" ht="13.2"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/>
      <c r="AQ2431" s="22"/>
      <c r="AR2431" s="22"/>
      <c r="AS2431" s="22"/>
      <c r="AT2431" s="22"/>
      <c r="AU2431" s="22"/>
      <c r="AV2431" s="22"/>
      <c r="AW2431" s="22"/>
      <c r="AX2431" s="22"/>
      <c r="AY2431" s="22"/>
    </row>
    <row r="2432" spans="30:51" ht="13.2">
      <c r="AD2432" s="22"/>
      <c r="AE2432" s="22"/>
      <c r="AF2432" s="22"/>
      <c r="AG2432" s="22"/>
      <c r="AH2432" s="22"/>
      <c r="AI2432" s="22"/>
      <c r="AJ2432" s="22"/>
      <c r="AK2432" s="22"/>
      <c r="AL2432" s="22"/>
      <c r="AM2432" s="22"/>
      <c r="AN2432" s="22"/>
      <c r="AO2432" s="22"/>
      <c r="AP2432" s="22"/>
      <c r="AQ2432" s="22"/>
      <c r="AR2432" s="22"/>
      <c r="AS2432" s="22"/>
      <c r="AT2432" s="22"/>
      <c r="AU2432" s="22"/>
      <c r="AV2432" s="22"/>
      <c r="AW2432" s="22"/>
      <c r="AX2432" s="22"/>
      <c r="AY2432" s="22"/>
    </row>
    <row r="2433" spans="30:51" ht="13.2">
      <c r="AD2433" s="22"/>
      <c r="AE2433" s="22"/>
      <c r="AF2433" s="22"/>
      <c r="AG2433" s="22"/>
      <c r="AH2433" s="22"/>
      <c r="AI2433" s="22"/>
      <c r="AJ2433" s="22"/>
      <c r="AK2433" s="22"/>
      <c r="AL2433" s="22"/>
      <c r="AM2433" s="22"/>
      <c r="AN2433" s="22"/>
      <c r="AO2433" s="22"/>
      <c r="AP2433" s="22"/>
      <c r="AQ2433" s="22"/>
      <c r="AR2433" s="22"/>
      <c r="AS2433" s="22"/>
      <c r="AT2433" s="22"/>
      <c r="AU2433" s="22"/>
      <c r="AV2433" s="22"/>
      <c r="AW2433" s="22"/>
      <c r="AX2433" s="22"/>
      <c r="AY2433" s="22"/>
    </row>
    <row r="2434" spans="30:51" ht="13.2">
      <c r="AD2434" s="22"/>
      <c r="AE2434" s="22"/>
      <c r="AF2434" s="22"/>
      <c r="AG2434" s="22"/>
      <c r="AH2434" s="22"/>
      <c r="AI2434" s="22"/>
      <c r="AJ2434" s="22"/>
      <c r="AK2434" s="22"/>
      <c r="AL2434" s="22"/>
      <c r="AM2434" s="22"/>
      <c r="AN2434" s="22"/>
      <c r="AO2434" s="22"/>
      <c r="AP2434" s="22"/>
      <c r="AQ2434" s="22"/>
      <c r="AR2434" s="22"/>
      <c r="AS2434" s="22"/>
      <c r="AT2434" s="22"/>
      <c r="AU2434" s="22"/>
      <c r="AV2434" s="22"/>
      <c r="AW2434" s="22"/>
      <c r="AX2434" s="22"/>
      <c r="AY2434" s="22"/>
    </row>
    <row r="2435" spans="30:51" ht="13.2">
      <c r="AD2435" s="22"/>
      <c r="AE2435" s="22"/>
      <c r="AF2435" s="22"/>
      <c r="AG2435" s="22"/>
      <c r="AH2435" s="22"/>
      <c r="AI2435" s="22"/>
      <c r="AJ2435" s="22"/>
      <c r="AK2435" s="22"/>
      <c r="AL2435" s="22"/>
      <c r="AM2435" s="22"/>
      <c r="AN2435" s="22"/>
      <c r="AO2435" s="22"/>
      <c r="AP2435" s="22"/>
      <c r="AQ2435" s="22"/>
      <c r="AR2435" s="22"/>
      <c r="AS2435" s="22"/>
      <c r="AT2435" s="22"/>
      <c r="AU2435" s="22"/>
      <c r="AV2435" s="22"/>
      <c r="AW2435" s="22"/>
      <c r="AX2435" s="22"/>
      <c r="AY2435" s="22"/>
    </row>
    <row r="2436" spans="30:51" ht="13.2">
      <c r="AD2436" s="22"/>
      <c r="AE2436" s="22"/>
      <c r="AF2436" s="22"/>
      <c r="AG2436" s="22"/>
      <c r="AH2436" s="22"/>
      <c r="AI2436" s="22"/>
      <c r="AJ2436" s="22"/>
      <c r="AK2436" s="22"/>
      <c r="AL2436" s="22"/>
      <c r="AM2436" s="22"/>
      <c r="AN2436" s="22"/>
      <c r="AO2436" s="22"/>
      <c r="AP2436" s="22"/>
      <c r="AQ2436" s="22"/>
      <c r="AR2436" s="22"/>
      <c r="AS2436" s="22"/>
      <c r="AT2436" s="22"/>
      <c r="AU2436" s="22"/>
      <c r="AV2436" s="22"/>
      <c r="AW2436" s="22"/>
      <c r="AX2436" s="22"/>
      <c r="AY2436" s="22"/>
    </row>
    <row r="2437" spans="30:51" ht="13.2">
      <c r="AD2437" s="22"/>
      <c r="AE2437" s="22"/>
      <c r="AF2437" s="22"/>
      <c r="AG2437" s="22"/>
      <c r="AH2437" s="22"/>
      <c r="AI2437" s="22"/>
      <c r="AJ2437" s="22"/>
      <c r="AK2437" s="22"/>
      <c r="AL2437" s="22"/>
      <c r="AM2437" s="22"/>
      <c r="AN2437" s="22"/>
      <c r="AO2437" s="22"/>
      <c r="AP2437" s="22"/>
      <c r="AQ2437" s="22"/>
      <c r="AR2437" s="22"/>
      <c r="AS2437" s="22"/>
      <c r="AT2437" s="22"/>
      <c r="AU2437" s="22"/>
      <c r="AV2437" s="22"/>
      <c r="AW2437" s="22"/>
      <c r="AX2437" s="22"/>
      <c r="AY2437" s="22"/>
    </row>
    <row r="2438" spans="30:51" ht="13.2">
      <c r="AD2438" s="22"/>
      <c r="AE2438" s="22"/>
      <c r="AF2438" s="22"/>
      <c r="AG2438" s="22"/>
      <c r="AH2438" s="22"/>
      <c r="AI2438" s="22"/>
      <c r="AJ2438" s="22"/>
      <c r="AK2438" s="22"/>
      <c r="AL2438" s="22"/>
      <c r="AM2438" s="22"/>
      <c r="AN2438" s="22"/>
      <c r="AO2438" s="22"/>
      <c r="AP2438" s="22"/>
      <c r="AQ2438" s="22"/>
      <c r="AR2438" s="22"/>
      <c r="AS2438" s="22"/>
      <c r="AT2438" s="22"/>
      <c r="AU2438" s="22"/>
      <c r="AV2438" s="22"/>
      <c r="AW2438" s="22"/>
      <c r="AX2438" s="22"/>
      <c r="AY2438" s="22"/>
    </row>
    <row r="2439" spans="30:51" ht="13.2">
      <c r="AD2439" s="22"/>
      <c r="AE2439" s="22"/>
      <c r="AF2439" s="22"/>
      <c r="AG2439" s="22"/>
      <c r="AH2439" s="22"/>
      <c r="AI2439" s="22"/>
      <c r="AJ2439" s="22"/>
      <c r="AK2439" s="22"/>
      <c r="AL2439" s="22"/>
      <c r="AM2439" s="22"/>
      <c r="AN2439" s="22"/>
      <c r="AO2439" s="22"/>
      <c r="AP2439" s="22"/>
      <c r="AQ2439" s="22"/>
      <c r="AR2439" s="22"/>
      <c r="AS2439" s="22"/>
      <c r="AT2439" s="22"/>
      <c r="AU2439" s="22"/>
      <c r="AV2439" s="22"/>
      <c r="AW2439" s="22"/>
      <c r="AX2439" s="22"/>
      <c r="AY2439" s="22"/>
    </row>
    <row r="2440" spans="30:51" ht="13.2">
      <c r="AD2440" s="22"/>
      <c r="AE2440" s="22"/>
      <c r="AF2440" s="22"/>
      <c r="AG2440" s="22"/>
      <c r="AH2440" s="22"/>
      <c r="AI2440" s="22"/>
      <c r="AJ2440" s="22"/>
      <c r="AK2440" s="22"/>
      <c r="AL2440" s="22"/>
      <c r="AM2440" s="22"/>
      <c r="AN2440" s="22"/>
      <c r="AO2440" s="22"/>
      <c r="AP2440" s="22"/>
      <c r="AQ2440" s="22"/>
      <c r="AR2440" s="22"/>
      <c r="AS2440" s="22"/>
      <c r="AT2440" s="22"/>
      <c r="AU2440" s="22"/>
      <c r="AV2440" s="22"/>
      <c r="AW2440" s="22"/>
      <c r="AX2440" s="22"/>
      <c r="AY2440" s="22"/>
    </row>
    <row r="2441" spans="30:51" ht="13.2">
      <c r="AD2441" s="22"/>
      <c r="AE2441" s="22"/>
      <c r="AF2441" s="22"/>
      <c r="AG2441" s="22"/>
      <c r="AH2441" s="22"/>
      <c r="AI2441" s="22"/>
      <c r="AJ2441" s="22"/>
      <c r="AK2441" s="22"/>
      <c r="AL2441" s="22"/>
      <c r="AM2441" s="22"/>
      <c r="AN2441" s="22"/>
      <c r="AO2441" s="22"/>
      <c r="AP2441" s="22"/>
      <c r="AQ2441" s="22"/>
      <c r="AR2441" s="22"/>
      <c r="AS2441" s="22"/>
      <c r="AT2441" s="22"/>
      <c r="AU2441" s="22"/>
      <c r="AV2441" s="22"/>
      <c r="AW2441" s="22"/>
      <c r="AX2441" s="22"/>
      <c r="AY2441" s="22"/>
    </row>
    <row r="2442" spans="30:51" ht="13.2">
      <c r="AD2442" s="22"/>
      <c r="AE2442" s="22"/>
      <c r="AF2442" s="22"/>
      <c r="AG2442" s="22"/>
      <c r="AH2442" s="22"/>
      <c r="AI2442" s="22"/>
      <c r="AJ2442" s="22"/>
      <c r="AK2442" s="22"/>
      <c r="AL2442" s="22"/>
      <c r="AM2442" s="22"/>
      <c r="AN2442" s="22"/>
      <c r="AO2442" s="22"/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</row>
    <row r="2443" spans="30:51" ht="13.2">
      <c r="AD2443" s="22"/>
      <c r="AE2443" s="22"/>
      <c r="AF2443" s="22"/>
      <c r="AG2443" s="22"/>
      <c r="AH2443" s="22"/>
      <c r="AI2443" s="22"/>
      <c r="AJ2443" s="22"/>
      <c r="AK2443" s="22"/>
      <c r="AL2443" s="22"/>
      <c r="AM2443" s="22"/>
      <c r="AN2443" s="22"/>
      <c r="AO2443" s="22"/>
      <c r="AP2443" s="22"/>
      <c r="AQ2443" s="22"/>
      <c r="AR2443" s="22"/>
      <c r="AS2443" s="22"/>
      <c r="AT2443" s="22"/>
      <c r="AU2443" s="22"/>
      <c r="AV2443" s="22"/>
      <c r="AW2443" s="22"/>
      <c r="AX2443" s="22"/>
      <c r="AY2443" s="22"/>
    </row>
    <row r="2444" spans="30:51" ht="13.2"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2"/>
      <c r="AN2444" s="22"/>
      <c r="AO2444" s="22"/>
      <c r="AP2444" s="22"/>
      <c r="AQ2444" s="22"/>
      <c r="AR2444" s="22"/>
      <c r="AS2444" s="22"/>
      <c r="AT2444" s="22"/>
      <c r="AU2444" s="22"/>
      <c r="AV2444" s="22"/>
      <c r="AW2444" s="22"/>
      <c r="AX2444" s="22"/>
      <c r="AY2444" s="22"/>
    </row>
    <row r="2445" spans="30:51" ht="13.2">
      <c r="AD2445" s="22"/>
      <c r="AE2445" s="22"/>
      <c r="AF2445" s="22"/>
      <c r="AG2445" s="22"/>
      <c r="AH2445" s="22"/>
      <c r="AI2445" s="22"/>
      <c r="AJ2445" s="22"/>
      <c r="AK2445" s="22"/>
      <c r="AL2445" s="22"/>
      <c r="AM2445" s="22"/>
      <c r="AN2445" s="22"/>
      <c r="AO2445" s="22"/>
      <c r="AP2445" s="22"/>
      <c r="AQ2445" s="22"/>
      <c r="AR2445" s="22"/>
      <c r="AS2445" s="22"/>
      <c r="AT2445" s="22"/>
      <c r="AU2445" s="22"/>
      <c r="AV2445" s="22"/>
      <c r="AW2445" s="22"/>
      <c r="AX2445" s="22"/>
      <c r="AY2445" s="22"/>
    </row>
    <row r="2446" spans="30:51" ht="13.2">
      <c r="AD2446" s="22"/>
      <c r="AE2446" s="22"/>
      <c r="AF2446" s="22"/>
      <c r="AG2446" s="22"/>
      <c r="AH2446" s="22"/>
      <c r="AI2446" s="22"/>
      <c r="AJ2446" s="22"/>
      <c r="AK2446" s="22"/>
      <c r="AL2446" s="22"/>
      <c r="AM2446" s="22"/>
      <c r="AN2446" s="22"/>
      <c r="AO2446" s="22"/>
      <c r="AP2446" s="22"/>
      <c r="AQ2446" s="22"/>
      <c r="AR2446" s="22"/>
      <c r="AS2446" s="22"/>
      <c r="AT2446" s="22"/>
      <c r="AU2446" s="22"/>
      <c r="AV2446" s="22"/>
      <c r="AW2446" s="22"/>
      <c r="AX2446" s="22"/>
      <c r="AY2446" s="22"/>
    </row>
    <row r="2447" spans="30:51" ht="13.2">
      <c r="AD2447" s="22"/>
      <c r="AE2447" s="22"/>
      <c r="AF2447" s="22"/>
      <c r="AG2447" s="22"/>
      <c r="AH2447" s="22"/>
      <c r="AI2447" s="22"/>
      <c r="AJ2447" s="22"/>
      <c r="AK2447" s="22"/>
      <c r="AL2447" s="22"/>
      <c r="AM2447" s="22"/>
      <c r="AN2447" s="22"/>
      <c r="AO2447" s="22"/>
      <c r="AP2447" s="22"/>
      <c r="AQ2447" s="22"/>
      <c r="AR2447" s="22"/>
      <c r="AS2447" s="22"/>
      <c r="AT2447" s="22"/>
      <c r="AU2447" s="22"/>
      <c r="AV2447" s="22"/>
      <c r="AW2447" s="22"/>
      <c r="AX2447" s="22"/>
      <c r="AY2447" s="22"/>
    </row>
    <row r="2448" spans="30:51" ht="13.2">
      <c r="AD2448" s="22"/>
      <c r="AE2448" s="22"/>
      <c r="AF2448" s="22"/>
      <c r="AG2448" s="22"/>
      <c r="AH2448" s="22"/>
      <c r="AI2448" s="22"/>
      <c r="AJ2448" s="22"/>
      <c r="AK2448" s="22"/>
      <c r="AL2448" s="22"/>
      <c r="AM2448" s="22"/>
      <c r="AN2448" s="22"/>
      <c r="AO2448" s="22"/>
      <c r="AP2448" s="22"/>
      <c r="AQ2448" s="22"/>
      <c r="AR2448" s="22"/>
      <c r="AS2448" s="22"/>
      <c r="AT2448" s="22"/>
      <c r="AU2448" s="22"/>
      <c r="AV2448" s="22"/>
      <c r="AW2448" s="22"/>
      <c r="AX2448" s="22"/>
      <c r="AY2448" s="22"/>
    </row>
    <row r="2449" spans="30:51" ht="13.2">
      <c r="AD2449" s="22"/>
      <c r="AE2449" s="22"/>
      <c r="AF2449" s="22"/>
      <c r="AG2449" s="22"/>
      <c r="AH2449" s="22"/>
      <c r="AI2449" s="22"/>
      <c r="AJ2449" s="22"/>
      <c r="AK2449" s="22"/>
      <c r="AL2449" s="22"/>
      <c r="AM2449" s="22"/>
      <c r="AN2449" s="22"/>
      <c r="AO2449" s="22"/>
      <c r="AP2449" s="22"/>
      <c r="AQ2449" s="22"/>
      <c r="AR2449" s="22"/>
      <c r="AS2449" s="22"/>
      <c r="AT2449" s="22"/>
      <c r="AU2449" s="22"/>
      <c r="AV2449" s="22"/>
      <c r="AW2449" s="22"/>
      <c r="AX2449" s="22"/>
      <c r="AY2449" s="22"/>
    </row>
    <row r="2450" spans="30:51" ht="13.2">
      <c r="AD2450" s="22"/>
      <c r="AE2450" s="22"/>
      <c r="AF2450" s="22"/>
      <c r="AG2450" s="22"/>
      <c r="AH2450" s="22"/>
      <c r="AI2450" s="22"/>
      <c r="AJ2450" s="22"/>
      <c r="AK2450" s="22"/>
      <c r="AL2450" s="22"/>
      <c r="AM2450" s="22"/>
      <c r="AN2450" s="22"/>
      <c r="AO2450" s="22"/>
      <c r="AP2450" s="22"/>
      <c r="AQ2450" s="22"/>
      <c r="AR2450" s="22"/>
      <c r="AS2450" s="22"/>
      <c r="AT2450" s="22"/>
      <c r="AU2450" s="22"/>
      <c r="AV2450" s="22"/>
      <c r="AW2450" s="22"/>
      <c r="AX2450" s="22"/>
      <c r="AY2450" s="22"/>
    </row>
    <row r="2451" spans="30:51" ht="13.2">
      <c r="AD2451" s="22"/>
      <c r="AE2451" s="22"/>
      <c r="AF2451" s="22"/>
      <c r="AG2451" s="22"/>
      <c r="AH2451" s="22"/>
      <c r="AI2451" s="22"/>
      <c r="AJ2451" s="22"/>
      <c r="AK2451" s="22"/>
      <c r="AL2451" s="22"/>
      <c r="AM2451" s="22"/>
      <c r="AN2451" s="22"/>
      <c r="AO2451" s="22"/>
      <c r="AP2451" s="22"/>
      <c r="AQ2451" s="22"/>
      <c r="AR2451" s="22"/>
      <c r="AS2451" s="22"/>
      <c r="AT2451" s="22"/>
      <c r="AU2451" s="22"/>
      <c r="AV2451" s="22"/>
      <c r="AW2451" s="22"/>
      <c r="AX2451" s="22"/>
      <c r="AY2451" s="22"/>
    </row>
    <row r="2452" spans="30:51" ht="13.2"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2"/>
      <c r="AN2452" s="22"/>
      <c r="AO2452" s="22"/>
      <c r="AP2452" s="22"/>
      <c r="AQ2452" s="22"/>
      <c r="AR2452" s="22"/>
      <c r="AS2452" s="22"/>
      <c r="AT2452" s="22"/>
      <c r="AU2452" s="22"/>
      <c r="AV2452" s="22"/>
      <c r="AW2452" s="22"/>
      <c r="AX2452" s="22"/>
      <c r="AY2452" s="22"/>
    </row>
    <row r="2453" spans="30:51" ht="13.2">
      <c r="AD2453" s="22"/>
      <c r="AE2453" s="22"/>
      <c r="AF2453" s="22"/>
      <c r="AG2453" s="22"/>
      <c r="AH2453" s="22"/>
      <c r="AI2453" s="22"/>
      <c r="AJ2453" s="22"/>
      <c r="AK2453" s="22"/>
      <c r="AL2453" s="22"/>
      <c r="AM2453" s="22"/>
      <c r="AN2453" s="22"/>
      <c r="AO2453" s="22"/>
      <c r="AP2453" s="22"/>
      <c r="AQ2453" s="22"/>
      <c r="AR2453" s="22"/>
      <c r="AS2453" s="22"/>
      <c r="AT2453" s="22"/>
      <c r="AU2453" s="22"/>
      <c r="AV2453" s="22"/>
      <c r="AW2453" s="22"/>
      <c r="AX2453" s="22"/>
      <c r="AY2453" s="22"/>
    </row>
    <row r="2454" spans="30:51" ht="13.2">
      <c r="AD2454" s="22"/>
      <c r="AE2454" s="22"/>
      <c r="AF2454" s="22"/>
      <c r="AG2454" s="22"/>
      <c r="AH2454" s="22"/>
      <c r="AI2454" s="22"/>
      <c r="AJ2454" s="22"/>
      <c r="AK2454" s="22"/>
      <c r="AL2454" s="22"/>
      <c r="AM2454" s="22"/>
      <c r="AN2454" s="22"/>
      <c r="AO2454" s="22"/>
      <c r="AP2454" s="22"/>
      <c r="AQ2454" s="22"/>
      <c r="AR2454" s="22"/>
      <c r="AS2454" s="22"/>
      <c r="AT2454" s="22"/>
      <c r="AU2454" s="22"/>
      <c r="AV2454" s="22"/>
      <c r="AW2454" s="22"/>
      <c r="AX2454" s="22"/>
      <c r="AY2454" s="22"/>
    </row>
    <row r="2455" spans="30:51" ht="13.2">
      <c r="AD2455" s="22"/>
      <c r="AE2455" s="22"/>
      <c r="AF2455" s="22"/>
      <c r="AG2455" s="22"/>
      <c r="AH2455" s="22"/>
      <c r="AI2455" s="22"/>
      <c r="AJ2455" s="22"/>
      <c r="AK2455" s="22"/>
      <c r="AL2455" s="22"/>
      <c r="AM2455" s="22"/>
      <c r="AN2455" s="22"/>
      <c r="AO2455" s="22"/>
      <c r="AP2455" s="22"/>
      <c r="AQ2455" s="22"/>
      <c r="AR2455" s="22"/>
      <c r="AS2455" s="22"/>
      <c r="AT2455" s="22"/>
      <c r="AU2455" s="22"/>
      <c r="AV2455" s="22"/>
      <c r="AW2455" s="22"/>
      <c r="AX2455" s="22"/>
      <c r="AY2455" s="22"/>
    </row>
    <row r="2456" spans="30:51" ht="13.2"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2"/>
      <c r="AN2456" s="22"/>
      <c r="AO2456" s="22"/>
      <c r="AP2456" s="22"/>
      <c r="AQ2456" s="22"/>
      <c r="AR2456" s="22"/>
      <c r="AS2456" s="22"/>
      <c r="AT2456" s="22"/>
      <c r="AU2456" s="22"/>
      <c r="AV2456" s="22"/>
      <c r="AW2456" s="22"/>
      <c r="AX2456" s="22"/>
      <c r="AY2456" s="22"/>
    </row>
    <row r="2457" spans="30:51" ht="13.2">
      <c r="AD2457" s="22"/>
      <c r="AE2457" s="22"/>
      <c r="AF2457" s="22"/>
      <c r="AG2457" s="22"/>
      <c r="AH2457" s="22"/>
      <c r="AI2457" s="22"/>
      <c r="AJ2457" s="22"/>
      <c r="AK2457" s="22"/>
      <c r="AL2457" s="22"/>
      <c r="AM2457" s="22"/>
      <c r="AN2457" s="22"/>
      <c r="AO2457" s="22"/>
      <c r="AP2457" s="22"/>
      <c r="AQ2457" s="22"/>
      <c r="AR2457" s="22"/>
      <c r="AS2457" s="22"/>
      <c r="AT2457" s="22"/>
      <c r="AU2457" s="22"/>
      <c r="AV2457" s="22"/>
      <c r="AW2457" s="22"/>
      <c r="AX2457" s="22"/>
      <c r="AY2457" s="22"/>
    </row>
    <row r="2458" spans="30:51" ht="13.2">
      <c r="AD2458" s="22"/>
      <c r="AE2458" s="22"/>
      <c r="AF2458" s="22"/>
      <c r="AG2458" s="22"/>
      <c r="AH2458" s="22"/>
      <c r="AI2458" s="22"/>
      <c r="AJ2458" s="22"/>
      <c r="AK2458" s="22"/>
      <c r="AL2458" s="22"/>
      <c r="AM2458" s="22"/>
      <c r="AN2458" s="22"/>
      <c r="AO2458" s="22"/>
      <c r="AP2458" s="22"/>
      <c r="AQ2458" s="22"/>
      <c r="AR2458" s="22"/>
      <c r="AS2458" s="22"/>
      <c r="AT2458" s="22"/>
      <c r="AU2458" s="22"/>
      <c r="AV2458" s="22"/>
      <c r="AW2458" s="22"/>
      <c r="AX2458" s="22"/>
      <c r="AY2458" s="22"/>
    </row>
    <row r="2459" spans="30:51" ht="13.2">
      <c r="AD2459" s="22"/>
      <c r="AE2459" s="22"/>
      <c r="AF2459" s="22"/>
      <c r="AG2459" s="22"/>
      <c r="AH2459" s="22"/>
      <c r="AI2459" s="22"/>
      <c r="AJ2459" s="22"/>
      <c r="AK2459" s="22"/>
      <c r="AL2459" s="22"/>
      <c r="AM2459" s="22"/>
      <c r="AN2459" s="22"/>
      <c r="AO2459" s="22"/>
      <c r="AP2459" s="22"/>
      <c r="AQ2459" s="22"/>
      <c r="AR2459" s="22"/>
      <c r="AS2459" s="22"/>
      <c r="AT2459" s="22"/>
      <c r="AU2459" s="22"/>
      <c r="AV2459" s="22"/>
      <c r="AW2459" s="22"/>
      <c r="AX2459" s="22"/>
      <c r="AY2459" s="22"/>
    </row>
    <row r="2460" spans="30:51" ht="13.2">
      <c r="AD2460" s="22"/>
      <c r="AE2460" s="22"/>
      <c r="AF2460" s="22"/>
      <c r="AG2460" s="22"/>
      <c r="AH2460" s="22"/>
      <c r="AI2460" s="22"/>
      <c r="AJ2460" s="22"/>
      <c r="AK2460" s="22"/>
      <c r="AL2460" s="22"/>
      <c r="AM2460" s="22"/>
      <c r="AN2460" s="22"/>
      <c r="AO2460" s="22"/>
      <c r="AP2460" s="22"/>
      <c r="AQ2460" s="22"/>
      <c r="AR2460" s="22"/>
      <c r="AS2460" s="22"/>
      <c r="AT2460" s="22"/>
      <c r="AU2460" s="22"/>
      <c r="AV2460" s="22"/>
      <c r="AW2460" s="22"/>
      <c r="AX2460" s="22"/>
      <c r="AY2460" s="22"/>
    </row>
    <row r="2461" spans="30:51" ht="13.2">
      <c r="AD2461" s="22"/>
      <c r="AE2461" s="22"/>
      <c r="AF2461" s="22"/>
      <c r="AG2461" s="22"/>
      <c r="AH2461" s="22"/>
      <c r="AI2461" s="22"/>
      <c r="AJ2461" s="22"/>
      <c r="AK2461" s="22"/>
      <c r="AL2461" s="22"/>
      <c r="AM2461" s="22"/>
      <c r="AN2461" s="22"/>
      <c r="AO2461" s="22"/>
      <c r="AP2461" s="22"/>
      <c r="AQ2461" s="22"/>
      <c r="AR2461" s="22"/>
      <c r="AS2461" s="22"/>
      <c r="AT2461" s="22"/>
      <c r="AU2461" s="22"/>
      <c r="AV2461" s="22"/>
      <c r="AW2461" s="22"/>
      <c r="AX2461" s="22"/>
      <c r="AY2461" s="22"/>
    </row>
    <row r="2462" spans="30:51" ht="13.2">
      <c r="AD2462" s="22"/>
      <c r="AE2462" s="22"/>
      <c r="AF2462" s="22"/>
      <c r="AG2462" s="22"/>
      <c r="AH2462" s="22"/>
      <c r="AI2462" s="22"/>
      <c r="AJ2462" s="22"/>
      <c r="AK2462" s="22"/>
      <c r="AL2462" s="22"/>
      <c r="AM2462" s="22"/>
      <c r="AN2462" s="22"/>
      <c r="AO2462" s="22"/>
      <c r="AP2462" s="22"/>
      <c r="AQ2462" s="22"/>
      <c r="AR2462" s="22"/>
      <c r="AS2462" s="22"/>
      <c r="AT2462" s="22"/>
      <c r="AU2462" s="22"/>
      <c r="AV2462" s="22"/>
      <c r="AW2462" s="22"/>
      <c r="AX2462" s="22"/>
      <c r="AY2462" s="22"/>
    </row>
    <row r="2463" spans="30:51" ht="13.2">
      <c r="AD2463" s="22"/>
      <c r="AE2463" s="22"/>
      <c r="AF2463" s="22"/>
      <c r="AG2463" s="22"/>
      <c r="AH2463" s="22"/>
      <c r="AI2463" s="22"/>
      <c r="AJ2463" s="22"/>
      <c r="AK2463" s="22"/>
      <c r="AL2463" s="22"/>
      <c r="AM2463" s="22"/>
      <c r="AN2463" s="22"/>
      <c r="AO2463" s="22"/>
      <c r="AP2463" s="22"/>
      <c r="AQ2463" s="22"/>
      <c r="AR2463" s="22"/>
      <c r="AS2463" s="22"/>
      <c r="AT2463" s="22"/>
      <c r="AU2463" s="22"/>
      <c r="AV2463" s="22"/>
      <c r="AW2463" s="22"/>
      <c r="AX2463" s="22"/>
      <c r="AY2463" s="22"/>
    </row>
    <row r="2464" spans="30:51" ht="13.2">
      <c r="AD2464" s="22"/>
      <c r="AE2464" s="22"/>
      <c r="AF2464" s="22"/>
      <c r="AG2464" s="22"/>
      <c r="AH2464" s="22"/>
      <c r="AI2464" s="22"/>
      <c r="AJ2464" s="22"/>
      <c r="AK2464" s="22"/>
      <c r="AL2464" s="22"/>
      <c r="AM2464" s="22"/>
      <c r="AN2464" s="22"/>
      <c r="AO2464" s="22"/>
      <c r="AP2464" s="22"/>
      <c r="AQ2464" s="22"/>
      <c r="AR2464" s="22"/>
      <c r="AS2464" s="22"/>
      <c r="AT2464" s="22"/>
      <c r="AU2464" s="22"/>
      <c r="AV2464" s="22"/>
      <c r="AW2464" s="22"/>
      <c r="AX2464" s="22"/>
      <c r="AY2464" s="22"/>
    </row>
    <row r="2465" spans="30:51" ht="13.2">
      <c r="AD2465" s="22"/>
      <c r="AE2465" s="22"/>
      <c r="AF2465" s="22"/>
      <c r="AG2465" s="22"/>
      <c r="AH2465" s="22"/>
      <c r="AI2465" s="22"/>
      <c r="AJ2465" s="22"/>
      <c r="AK2465" s="22"/>
      <c r="AL2465" s="22"/>
      <c r="AM2465" s="22"/>
      <c r="AN2465" s="22"/>
      <c r="AO2465" s="22"/>
      <c r="AP2465" s="22"/>
      <c r="AQ2465" s="22"/>
      <c r="AR2465" s="22"/>
      <c r="AS2465" s="22"/>
      <c r="AT2465" s="22"/>
      <c r="AU2465" s="22"/>
      <c r="AV2465" s="22"/>
      <c r="AW2465" s="22"/>
      <c r="AX2465" s="22"/>
      <c r="AY2465" s="22"/>
    </row>
    <row r="2466" spans="30:51" ht="13.2">
      <c r="AD2466" s="22"/>
      <c r="AE2466" s="22"/>
      <c r="AF2466" s="22"/>
      <c r="AG2466" s="22"/>
      <c r="AH2466" s="22"/>
      <c r="AI2466" s="22"/>
      <c r="AJ2466" s="22"/>
      <c r="AK2466" s="22"/>
      <c r="AL2466" s="22"/>
      <c r="AM2466" s="22"/>
      <c r="AN2466" s="22"/>
      <c r="AO2466" s="22"/>
      <c r="AP2466" s="22"/>
      <c r="AQ2466" s="22"/>
      <c r="AR2466" s="22"/>
      <c r="AS2466" s="22"/>
      <c r="AT2466" s="22"/>
      <c r="AU2466" s="22"/>
      <c r="AV2466" s="22"/>
      <c r="AW2466" s="22"/>
      <c r="AX2466" s="22"/>
      <c r="AY2466" s="22"/>
    </row>
    <row r="2467" spans="30:51" ht="13.2">
      <c r="AD2467" s="22"/>
      <c r="AE2467" s="22"/>
      <c r="AF2467" s="22"/>
      <c r="AG2467" s="22"/>
      <c r="AH2467" s="22"/>
      <c r="AI2467" s="22"/>
      <c r="AJ2467" s="22"/>
      <c r="AK2467" s="22"/>
      <c r="AL2467" s="22"/>
      <c r="AM2467" s="22"/>
      <c r="AN2467" s="22"/>
      <c r="AO2467" s="22"/>
      <c r="AP2467" s="22"/>
      <c r="AQ2467" s="22"/>
      <c r="AR2467" s="22"/>
      <c r="AS2467" s="22"/>
      <c r="AT2467" s="22"/>
      <c r="AU2467" s="22"/>
      <c r="AV2467" s="22"/>
      <c r="AW2467" s="22"/>
      <c r="AX2467" s="22"/>
      <c r="AY2467" s="22"/>
    </row>
    <row r="2468" spans="30:51" ht="13.2"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2"/>
      <c r="AU2468" s="22"/>
      <c r="AV2468" s="22"/>
      <c r="AW2468" s="22"/>
      <c r="AX2468" s="22"/>
      <c r="AY2468" s="22"/>
    </row>
    <row r="2469" spans="30:51" ht="13.2">
      <c r="AD2469" s="22"/>
      <c r="AE2469" s="22"/>
      <c r="AF2469" s="22"/>
      <c r="AG2469" s="22"/>
      <c r="AH2469" s="22"/>
      <c r="AI2469" s="22"/>
      <c r="AJ2469" s="22"/>
      <c r="AK2469" s="22"/>
      <c r="AL2469" s="22"/>
      <c r="AM2469" s="22"/>
      <c r="AN2469" s="22"/>
      <c r="AO2469" s="22"/>
      <c r="AP2469" s="22"/>
      <c r="AQ2469" s="22"/>
      <c r="AR2469" s="22"/>
      <c r="AS2469" s="22"/>
      <c r="AT2469" s="22"/>
      <c r="AU2469" s="22"/>
      <c r="AV2469" s="22"/>
      <c r="AW2469" s="22"/>
      <c r="AX2469" s="22"/>
      <c r="AY2469" s="22"/>
    </row>
    <row r="2470" spans="30:51" ht="13.2"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</row>
    <row r="2471" spans="30:51" ht="13.2">
      <c r="AD2471" s="22"/>
      <c r="AE2471" s="22"/>
      <c r="AF2471" s="22"/>
      <c r="AG2471" s="22"/>
      <c r="AH2471" s="22"/>
      <c r="AI2471" s="22"/>
      <c r="AJ2471" s="22"/>
      <c r="AK2471" s="22"/>
      <c r="AL2471" s="22"/>
      <c r="AM2471" s="22"/>
      <c r="AN2471" s="22"/>
      <c r="AO2471" s="22"/>
      <c r="AP2471" s="22"/>
      <c r="AQ2471" s="22"/>
      <c r="AR2471" s="22"/>
      <c r="AS2471" s="22"/>
      <c r="AT2471" s="22"/>
      <c r="AU2471" s="22"/>
      <c r="AV2471" s="22"/>
      <c r="AW2471" s="22"/>
      <c r="AX2471" s="22"/>
      <c r="AY2471" s="22"/>
    </row>
    <row r="2472" spans="30:51" ht="13.2">
      <c r="AD2472" s="22"/>
      <c r="AE2472" s="22"/>
      <c r="AF2472" s="22"/>
      <c r="AG2472" s="22"/>
      <c r="AH2472" s="22"/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</row>
    <row r="2473" spans="30:51" ht="13.2">
      <c r="AD2473" s="22"/>
      <c r="AE2473" s="22"/>
      <c r="AF2473" s="22"/>
      <c r="AG2473" s="22"/>
      <c r="AH2473" s="22"/>
      <c r="AI2473" s="22"/>
      <c r="AJ2473" s="22"/>
      <c r="AK2473" s="22"/>
      <c r="AL2473" s="22"/>
      <c r="AM2473" s="22"/>
      <c r="AN2473" s="22"/>
      <c r="AO2473" s="22"/>
      <c r="AP2473" s="22"/>
      <c r="AQ2473" s="22"/>
      <c r="AR2473" s="22"/>
      <c r="AS2473" s="22"/>
      <c r="AT2473" s="22"/>
      <c r="AU2473" s="22"/>
      <c r="AV2473" s="22"/>
      <c r="AW2473" s="22"/>
      <c r="AX2473" s="22"/>
      <c r="AY2473" s="22"/>
    </row>
    <row r="2474" spans="30:51" ht="13.2">
      <c r="AD2474" s="22"/>
      <c r="AE2474" s="22"/>
      <c r="AF2474" s="22"/>
      <c r="AG2474" s="22"/>
      <c r="AH2474" s="22"/>
      <c r="AI2474" s="22"/>
      <c r="AJ2474" s="22"/>
      <c r="AK2474" s="22"/>
      <c r="AL2474" s="22"/>
      <c r="AM2474" s="22"/>
      <c r="AN2474" s="22"/>
      <c r="AO2474" s="22"/>
      <c r="AP2474" s="22"/>
      <c r="AQ2474" s="22"/>
      <c r="AR2474" s="22"/>
      <c r="AS2474" s="22"/>
      <c r="AT2474" s="22"/>
      <c r="AU2474" s="22"/>
      <c r="AV2474" s="22"/>
      <c r="AW2474" s="22"/>
      <c r="AX2474" s="22"/>
      <c r="AY2474" s="22"/>
    </row>
    <row r="2475" spans="30:51" ht="13.2">
      <c r="AD2475" s="22"/>
      <c r="AE2475" s="22"/>
      <c r="AF2475" s="22"/>
      <c r="AG2475" s="22"/>
      <c r="AH2475" s="22"/>
      <c r="AI2475" s="22"/>
      <c r="AJ2475" s="22"/>
      <c r="AK2475" s="22"/>
      <c r="AL2475" s="22"/>
      <c r="AM2475" s="22"/>
      <c r="AN2475" s="22"/>
      <c r="AO2475" s="22"/>
      <c r="AP2475" s="22"/>
      <c r="AQ2475" s="22"/>
      <c r="AR2475" s="22"/>
      <c r="AS2475" s="22"/>
      <c r="AT2475" s="22"/>
      <c r="AU2475" s="22"/>
      <c r="AV2475" s="22"/>
      <c r="AW2475" s="22"/>
      <c r="AX2475" s="22"/>
      <c r="AY2475" s="22"/>
    </row>
    <row r="2476" spans="30:51" ht="13.2">
      <c r="AD2476" s="22"/>
      <c r="AE2476" s="22"/>
      <c r="AF2476" s="22"/>
      <c r="AG2476" s="22"/>
      <c r="AH2476" s="22"/>
      <c r="AI2476" s="22"/>
      <c r="AJ2476" s="22"/>
      <c r="AK2476" s="22"/>
      <c r="AL2476" s="22"/>
      <c r="AM2476" s="22"/>
      <c r="AN2476" s="22"/>
      <c r="AO2476" s="22"/>
      <c r="AP2476" s="22"/>
      <c r="AQ2476" s="22"/>
      <c r="AR2476" s="22"/>
      <c r="AS2476" s="22"/>
      <c r="AT2476" s="22"/>
      <c r="AU2476" s="22"/>
      <c r="AV2476" s="22"/>
      <c r="AW2476" s="22"/>
      <c r="AX2476" s="22"/>
      <c r="AY2476" s="22"/>
    </row>
    <row r="2477" spans="30:51" ht="13.2">
      <c r="AD2477" s="22"/>
      <c r="AE2477" s="22"/>
      <c r="AF2477" s="22"/>
      <c r="AG2477" s="22"/>
      <c r="AH2477" s="22"/>
      <c r="AI2477" s="22"/>
      <c r="AJ2477" s="22"/>
      <c r="AK2477" s="22"/>
      <c r="AL2477" s="22"/>
      <c r="AM2477" s="22"/>
      <c r="AN2477" s="22"/>
      <c r="AO2477" s="22"/>
      <c r="AP2477" s="22"/>
      <c r="AQ2477" s="22"/>
      <c r="AR2477" s="22"/>
      <c r="AS2477" s="22"/>
      <c r="AT2477" s="22"/>
      <c r="AU2477" s="22"/>
      <c r="AV2477" s="22"/>
      <c r="AW2477" s="22"/>
      <c r="AX2477" s="22"/>
      <c r="AY2477" s="22"/>
    </row>
    <row r="2478" spans="30:51" ht="13.2">
      <c r="AD2478" s="22"/>
      <c r="AE2478" s="22"/>
      <c r="AF2478" s="22"/>
      <c r="AG2478" s="22"/>
      <c r="AH2478" s="22"/>
      <c r="AI2478" s="22"/>
      <c r="AJ2478" s="22"/>
      <c r="AK2478" s="22"/>
      <c r="AL2478" s="22"/>
      <c r="AM2478" s="22"/>
      <c r="AN2478" s="22"/>
      <c r="AO2478" s="22"/>
      <c r="AP2478" s="22"/>
      <c r="AQ2478" s="22"/>
      <c r="AR2478" s="22"/>
      <c r="AS2478" s="22"/>
      <c r="AT2478" s="22"/>
      <c r="AU2478" s="22"/>
      <c r="AV2478" s="22"/>
      <c r="AW2478" s="22"/>
      <c r="AX2478" s="22"/>
      <c r="AY2478" s="22"/>
    </row>
    <row r="2479" spans="30:51" ht="13.2">
      <c r="AD2479" s="22"/>
      <c r="AE2479" s="22"/>
      <c r="AF2479" s="22"/>
      <c r="AG2479" s="22"/>
      <c r="AH2479" s="22"/>
      <c r="AI2479" s="22"/>
      <c r="AJ2479" s="22"/>
      <c r="AK2479" s="22"/>
      <c r="AL2479" s="22"/>
      <c r="AM2479" s="22"/>
      <c r="AN2479" s="22"/>
      <c r="AO2479" s="22"/>
      <c r="AP2479" s="22"/>
      <c r="AQ2479" s="22"/>
      <c r="AR2479" s="22"/>
      <c r="AS2479" s="22"/>
      <c r="AT2479" s="22"/>
      <c r="AU2479" s="22"/>
      <c r="AV2479" s="22"/>
      <c r="AW2479" s="22"/>
      <c r="AX2479" s="22"/>
      <c r="AY2479" s="22"/>
    </row>
    <row r="2480" spans="30:51" ht="13.2">
      <c r="AD2480" s="22"/>
      <c r="AE2480" s="22"/>
      <c r="AF2480" s="22"/>
      <c r="AG2480" s="22"/>
      <c r="AH2480" s="22"/>
      <c r="AI2480" s="22"/>
      <c r="AJ2480" s="22"/>
      <c r="AK2480" s="22"/>
      <c r="AL2480" s="22"/>
      <c r="AM2480" s="22"/>
      <c r="AN2480" s="22"/>
      <c r="AO2480" s="22"/>
      <c r="AP2480" s="22"/>
      <c r="AQ2480" s="22"/>
      <c r="AR2480" s="22"/>
      <c r="AS2480" s="22"/>
      <c r="AT2480" s="22"/>
      <c r="AU2480" s="22"/>
      <c r="AV2480" s="22"/>
      <c r="AW2480" s="22"/>
      <c r="AX2480" s="22"/>
      <c r="AY2480" s="22"/>
    </row>
    <row r="2481" spans="30:51" ht="13.2">
      <c r="AD2481" s="22"/>
      <c r="AE2481" s="22"/>
      <c r="AF2481" s="22"/>
      <c r="AG2481" s="22"/>
      <c r="AH2481" s="22"/>
      <c r="AI2481" s="22"/>
      <c r="AJ2481" s="22"/>
      <c r="AK2481" s="22"/>
      <c r="AL2481" s="22"/>
      <c r="AM2481" s="22"/>
      <c r="AN2481" s="22"/>
      <c r="AO2481" s="22"/>
      <c r="AP2481" s="22"/>
      <c r="AQ2481" s="22"/>
      <c r="AR2481" s="22"/>
      <c r="AS2481" s="22"/>
      <c r="AT2481" s="22"/>
      <c r="AU2481" s="22"/>
      <c r="AV2481" s="22"/>
      <c r="AW2481" s="22"/>
      <c r="AX2481" s="22"/>
      <c r="AY2481" s="22"/>
    </row>
    <row r="2482" spans="30:51" ht="13.2">
      <c r="AD2482" s="22"/>
      <c r="AE2482" s="22"/>
      <c r="AF2482" s="22"/>
      <c r="AG2482" s="22"/>
      <c r="AH2482" s="22"/>
      <c r="AI2482" s="22"/>
      <c r="AJ2482" s="22"/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</row>
    <row r="2483" spans="30:51" ht="13.2">
      <c r="AD2483" s="22"/>
      <c r="AE2483" s="22"/>
      <c r="AF2483" s="22"/>
      <c r="AG2483" s="22"/>
      <c r="AH2483" s="22"/>
      <c r="AI2483" s="22"/>
      <c r="AJ2483" s="22"/>
      <c r="AK2483" s="22"/>
      <c r="AL2483" s="22"/>
      <c r="AM2483" s="22"/>
      <c r="AN2483" s="22"/>
      <c r="AO2483" s="22"/>
      <c r="AP2483" s="22"/>
      <c r="AQ2483" s="22"/>
      <c r="AR2483" s="22"/>
      <c r="AS2483" s="22"/>
      <c r="AT2483" s="22"/>
      <c r="AU2483" s="22"/>
      <c r="AV2483" s="22"/>
      <c r="AW2483" s="22"/>
      <c r="AX2483" s="22"/>
      <c r="AY2483" s="22"/>
    </row>
    <row r="2484" spans="30:51" ht="13.2">
      <c r="AD2484" s="22"/>
      <c r="AE2484" s="22"/>
      <c r="AF2484" s="22"/>
      <c r="AG2484" s="22"/>
      <c r="AH2484" s="22"/>
      <c r="AI2484" s="22"/>
      <c r="AJ2484" s="22"/>
      <c r="AK2484" s="22"/>
      <c r="AL2484" s="22"/>
      <c r="AM2484" s="22"/>
      <c r="AN2484" s="22"/>
      <c r="AO2484" s="22"/>
      <c r="AP2484" s="22"/>
      <c r="AQ2484" s="22"/>
      <c r="AR2484" s="22"/>
      <c r="AS2484" s="22"/>
      <c r="AT2484" s="22"/>
      <c r="AU2484" s="22"/>
      <c r="AV2484" s="22"/>
      <c r="AW2484" s="22"/>
      <c r="AX2484" s="22"/>
      <c r="AY2484" s="22"/>
    </row>
    <row r="2485" spans="30:51" ht="13.2">
      <c r="AD2485" s="22"/>
      <c r="AE2485" s="22"/>
      <c r="AF2485" s="22"/>
      <c r="AG2485" s="22"/>
      <c r="AH2485" s="22"/>
      <c r="AI2485" s="22"/>
      <c r="AJ2485" s="22"/>
      <c r="AK2485" s="22"/>
      <c r="AL2485" s="22"/>
      <c r="AM2485" s="22"/>
      <c r="AN2485" s="22"/>
      <c r="AO2485" s="22"/>
      <c r="AP2485" s="22"/>
      <c r="AQ2485" s="22"/>
      <c r="AR2485" s="22"/>
      <c r="AS2485" s="22"/>
      <c r="AT2485" s="22"/>
      <c r="AU2485" s="22"/>
      <c r="AV2485" s="22"/>
      <c r="AW2485" s="22"/>
      <c r="AX2485" s="22"/>
      <c r="AY2485" s="22"/>
    </row>
    <row r="2486" spans="30:51" ht="13.2">
      <c r="AD2486" s="22"/>
      <c r="AE2486" s="22"/>
      <c r="AF2486" s="22"/>
      <c r="AG2486" s="22"/>
      <c r="AH2486" s="22"/>
      <c r="AI2486" s="22"/>
      <c r="AJ2486" s="22"/>
      <c r="AK2486" s="22"/>
      <c r="AL2486" s="22"/>
      <c r="AM2486" s="22"/>
      <c r="AN2486" s="22"/>
      <c r="AO2486" s="22"/>
      <c r="AP2486" s="22"/>
      <c r="AQ2486" s="22"/>
      <c r="AR2486" s="22"/>
      <c r="AS2486" s="22"/>
      <c r="AT2486" s="22"/>
      <c r="AU2486" s="22"/>
      <c r="AV2486" s="22"/>
      <c r="AW2486" s="22"/>
      <c r="AX2486" s="22"/>
      <c r="AY2486" s="22"/>
    </row>
    <row r="2487" spans="30:51" ht="13.2">
      <c r="AD2487" s="22"/>
      <c r="AE2487" s="22"/>
      <c r="AF2487" s="22"/>
      <c r="AG2487" s="22"/>
      <c r="AH2487" s="22"/>
      <c r="AI2487" s="22"/>
      <c r="AJ2487" s="22"/>
      <c r="AK2487" s="22"/>
      <c r="AL2487" s="22"/>
      <c r="AM2487" s="22"/>
      <c r="AN2487" s="22"/>
      <c r="AO2487" s="22"/>
      <c r="AP2487" s="22"/>
      <c r="AQ2487" s="22"/>
      <c r="AR2487" s="22"/>
      <c r="AS2487" s="22"/>
      <c r="AT2487" s="22"/>
      <c r="AU2487" s="22"/>
      <c r="AV2487" s="22"/>
      <c r="AW2487" s="22"/>
      <c r="AX2487" s="22"/>
      <c r="AY2487" s="22"/>
    </row>
    <row r="2488" spans="30:51" ht="13.2">
      <c r="AD2488" s="22"/>
      <c r="AE2488" s="22"/>
      <c r="AF2488" s="22"/>
      <c r="AG2488" s="22"/>
      <c r="AH2488" s="22"/>
      <c r="AI2488" s="22"/>
      <c r="AJ2488" s="22"/>
      <c r="AK2488" s="22"/>
      <c r="AL2488" s="22"/>
      <c r="AM2488" s="22"/>
      <c r="AN2488" s="22"/>
      <c r="AO2488" s="22"/>
      <c r="AP2488" s="22"/>
      <c r="AQ2488" s="22"/>
      <c r="AR2488" s="22"/>
      <c r="AS2488" s="22"/>
      <c r="AT2488" s="22"/>
      <c r="AU2488" s="22"/>
      <c r="AV2488" s="22"/>
      <c r="AW2488" s="22"/>
      <c r="AX2488" s="22"/>
      <c r="AY2488" s="22"/>
    </row>
    <row r="2489" spans="30:51" ht="13.2">
      <c r="AD2489" s="22"/>
      <c r="AE2489" s="22"/>
      <c r="AF2489" s="22"/>
      <c r="AG2489" s="22"/>
      <c r="AH2489" s="22"/>
      <c r="AI2489" s="22"/>
      <c r="AJ2489" s="22"/>
      <c r="AK2489" s="22"/>
      <c r="AL2489" s="22"/>
      <c r="AM2489" s="22"/>
      <c r="AN2489" s="22"/>
      <c r="AO2489" s="22"/>
      <c r="AP2489" s="22"/>
      <c r="AQ2489" s="22"/>
      <c r="AR2489" s="22"/>
      <c r="AS2489" s="22"/>
      <c r="AT2489" s="22"/>
      <c r="AU2489" s="22"/>
      <c r="AV2489" s="22"/>
      <c r="AW2489" s="22"/>
      <c r="AX2489" s="22"/>
      <c r="AY2489" s="22"/>
    </row>
    <row r="2490" spans="30:51" ht="13.2">
      <c r="AD2490" s="22"/>
      <c r="AE2490" s="22"/>
      <c r="AF2490" s="22"/>
      <c r="AG2490" s="22"/>
      <c r="AH2490" s="22"/>
      <c r="AI2490" s="22"/>
      <c r="AJ2490" s="22"/>
      <c r="AK2490" s="22"/>
      <c r="AL2490" s="22"/>
      <c r="AM2490" s="22"/>
      <c r="AN2490" s="22"/>
      <c r="AO2490" s="22"/>
      <c r="AP2490" s="22"/>
      <c r="AQ2490" s="22"/>
      <c r="AR2490" s="22"/>
      <c r="AS2490" s="22"/>
      <c r="AT2490" s="22"/>
      <c r="AU2490" s="22"/>
      <c r="AV2490" s="22"/>
      <c r="AW2490" s="22"/>
      <c r="AX2490" s="22"/>
      <c r="AY2490" s="22"/>
    </row>
    <row r="2491" spans="30:51" ht="13.2">
      <c r="AD2491" s="22"/>
      <c r="AE2491" s="22"/>
      <c r="AF2491" s="22"/>
      <c r="AG2491" s="22"/>
      <c r="AH2491" s="22"/>
      <c r="AI2491" s="22"/>
      <c r="AJ2491" s="22"/>
      <c r="AK2491" s="22"/>
      <c r="AL2491" s="22"/>
      <c r="AM2491" s="22"/>
      <c r="AN2491" s="22"/>
      <c r="AO2491" s="22"/>
      <c r="AP2491" s="22"/>
      <c r="AQ2491" s="22"/>
      <c r="AR2491" s="22"/>
      <c r="AS2491" s="22"/>
      <c r="AT2491" s="22"/>
      <c r="AU2491" s="22"/>
      <c r="AV2491" s="22"/>
      <c r="AW2491" s="22"/>
      <c r="AX2491" s="22"/>
      <c r="AY2491" s="22"/>
    </row>
    <row r="2492" spans="30:51" ht="13.2">
      <c r="AD2492" s="22"/>
      <c r="AE2492" s="22"/>
      <c r="AF2492" s="22"/>
      <c r="AG2492" s="22"/>
      <c r="AH2492" s="22"/>
      <c r="AI2492" s="22"/>
      <c r="AJ2492" s="22"/>
      <c r="AK2492" s="22"/>
      <c r="AL2492" s="22"/>
      <c r="AM2492" s="22"/>
      <c r="AN2492" s="22"/>
      <c r="AO2492" s="22"/>
      <c r="AP2492" s="22"/>
      <c r="AQ2492" s="22"/>
      <c r="AR2492" s="22"/>
      <c r="AS2492" s="22"/>
      <c r="AT2492" s="22"/>
      <c r="AU2492" s="22"/>
      <c r="AV2492" s="22"/>
      <c r="AW2492" s="22"/>
      <c r="AX2492" s="22"/>
      <c r="AY2492" s="22"/>
    </row>
    <row r="2493" spans="30:51" ht="13.2">
      <c r="AD2493" s="22"/>
      <c r="AE2493" s="22"/>
      <c r="AF2493" s="22"/>
      <c r="AG2493" s="22"/>
      <c r="AH2493" s="22"/>
      <c r="AI2493" s="22"/>
      <c r="AJ2493" s="22"/>
      <c r="AK2493" s="22"/>
      <c r="AL2493" s="22"/>
      <c r="AM2493" s="22"/>
      <c r="AN2493" s="22"/>
      <c r="AO2493" s="22"/>
      <c r="AP2493" s="22"/>
      <c r="AQ2493" s="22"/>
      <c r="AR2493" s="22"/>
      <c r="AS2493" s="22"/>
      <c r="AT2493" s="22"/>
      <c r="AU2493" s="22"/>
      <c r="AV2493" s="22"/>
      <c r="AW2493" s="22"/>
      <c r="AX2493" s="22"/>
      <c r="AY2493" s="22"/>
    </row>
    <row r="2494" spans="30:51" ht="13.2"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2"/>
      <c r="AN2494" s="22"/>
      <c r="AO2494" s="22"/>
      <c r="AP2494" s="22"/>
      <c r="AQ2494" s="22"/>
      <c r="AR2494" s="22"/>
      <c r="AS2494" s="22"/>
      <c r="AT2494" s="22"/>
      <c r="AU2494" s="22"/>
      <c r="AV2494" s="22"/>
      <c r="AW2494" s="22"/>
      <c r="AX2494" s="22"/>
      <c r="AY2494" s="22"/>
    </row>
    <row r="2495" spans="30:51" ht="13.2">
      <c r="AD2495" s="22"/>
      <c r="AE2495" s="22"/>
      <c r="AF2495" s="22"/>
      <c r="AG2495" s="22"/>
      <c r="AH2495" s="22"/>
      <c r="AI2495" s="22"/>
      <c r="AJ2495" s="22"/>
      <c r="AK2495" s="22"/>
      <c r="AL2495" s="22"/>
      <c r="AM2495" s="22"/>
      <c r="AN2495" s="22"/>
      <c r="AO2495" s="22"/>
      <c r="AP2495" s="22"/>
      <c r="AQ2495" s="22"/>
      <c r="AR2495" s="22"/>
      <c r="AS2495" s="22"/>
      <c r="AT2495" s="22"/>
      <c r="AU2495" s="22"/>
      <c r="AV2495" s="22"/>
      <c r="AW2495" s="22"/>
      <c r="AX2495" s="22"/>
      <c r="AY2495" s="22"/>
    </row>
    <row r="2496" spans="30:51" ht="13.2"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  <c r="AR2496" s="22"/>
      <c r="AS2496" s="22"/>
      <c r="AT2496" s="22"/>
      <c r="AU2496" s="22"/>
      <c r="AV2496" s="22"/>
      <c r="AW2496" s="22"/>
      <c r="AX2496" s="22"/>
      <c r="AY2496" s="22"/>
    </row>
    <row r="2497" spans="30:51" ht="13.2">
      <c r="AD2497" s="22"/>
      <c r="AE2497" s="22"/>
      <c r="AF2497" s="22"/>
      <c r="AG2497" s="22"/>
      <c r="AH2497" s="22"/>
      <c r="AI2497" s="22"/>
      <c r="AJ2497" s="22"/>
      <c r="AK2497" s="22"/>
      <c r="AL2497" s="22"/>
      <c r="AM2497" s="22"/>
      <c r="AN2497" s="22"/>
      <c r="AO2497" s="22"/>
      <c r="AP2497" s="22"/>
      <c r="AQ2497" s="22"/>
      <c r="AR2497" s="22"/>
      <c r="AS2497" s="22"/>
      <c r="AT2497" s="22"/>
      <c r="AU2497" s="22"/>
      <c r="AV2497" s="22"/>
      <c r="AW2497" s="22"/>
      <c r="AX2497" s="22"/>
      <c r="AY2497" s="22"/>
    </row>
    <row r="2498" spans="30:51" ht="13.2"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2"/>
      <c r="AQ2498" s="22"/>
      <c r="AR2498" s="22"/>
      <c r="AS2498" s="22"/>
      <c r="AT2498" s="22"/>
      <c r="AU2498" s="22"/>
      <c r="AV2498" s="22"/>
      <c r="AW2498" s="22"/>
      <c r="AX2498" s="22"/>
      <c r="AY2498" s="22"/>
    </row>
    <row r="2499" spans="30:51" ht="13.2">
      <c r="AD2499" s="22"/>
      <c r="AE2499" s="22"/>
      <c r="AF2499" s="22"/>
      <c r="AG2499" s="22"/>
      <c r="AH2499" s="22"/>
      <c r="AI2499" s="22"/>
      <c r="AJ2499" s="22"/>
      <c r="AK2499" s="22"/>
      <c r="AL2499" s="22"/>
      <c r="AM2499" s="22"/>
      <c r="AN2499" s="22"/>
      <c r="AO2499" s="22"/>
      <c r="AP2499" s="22"/>
      <c r="AQ2499" s="22"/>
      <c r="AR2499" s="22"/>
      <c r="AS2499" s="22"/>
      <c r="AT2499" s="22"/>
      <c r="AU2499" s="22"/>
      <c r="AV2499" s="22"/>
      <c r="AW2499" s="22"/>
      <c r="AX2499" s="22"/>
      <c r="AY2499" s="22"/>
    </row>
    <row r="2500" spans="30:51" ht="13.2">
      <c r="AD2500" s="22"/>
      <c r="AE2500" s="22"/>
      <c r="AF2500" s="22"/>
      <c r="AG2500" s="22"/>
      <c r="AH2500" s="22"/>
      <c r="AI2500" s="22"/>
      <c r="AJ2500" s="22"/>
      <c r="AK2500" s="22"/>
      <c r="AL2500" s="22"/>
      <c r="AM2500" s="22"/>
      <c r="AN2500" s="22"/>
      <c r="AO2500" s="22"/>
      <c r="AP2500" s="22"/>
      <c r="AQ2500" s="22"/>
      <c r="AR2500" s="22"/>
      <c r="AS2500" s="22"/>
      <c r="AT2500" s="22"/>
      <c r="AU2500" s="22"/>
      <c r="AV2500" s="22"/>
      <c r="AW2500" s="22"/>
      <c r="AX2500" s="22"/>
      <c r="AY2500" s="22"/>
    </row>
    <row r="2501" spans="30:51" ht="13.2">
      <c r="AD2501" s="22"/>
      <c r="AE2501" s="22"/>
      <c r="AF2501" s="22"/>
      <c r="AG2501" s="22"/>
      <c r="AH2501" s="22"/>
      <c r="AI2501" s="22"/>
      <c r="AJ2501" s="22"/>
      <c r="AK2501" s="22"/>
      <c r="AL2501" s="22"/>
      <c r="AM2501" s="22"/>
      <c r="AN2501" s="22"/>
      <c r="AO2501" s="22"/>
      <c r="AP2501" s="22"/>
      <c r="AQ2501" s="22"/>
      <c r="AR2501" s="22"/>
      <c r="AS2501" s="22"/>
      <c r="AT2501" s="22"/>
      <c r="AU2501" s="22"/>
      <c r="AV2501" s="22"/>
      <c r="AW2501" s="22"/>
      <c r="AX2501" s="22"/>
      <c r="AY2501" s="22"/>
    </row>
    <row r="2502" spans="30:51" ht="13.2">
      <c r="AD2502" s="22"/>
      <c r="AE2502" s="22"/>
      <c r="AF2502" s="22"/>
      <c r="AG2502" s="22"/>
      <c r="AH2502" s="22"/>
      <c r="AI2502" s="22"/>
      <c r="AJ2502" s="22"/>
      <c r="AK2502" s="22"/>
      <c r="AL2502" s="22"/>
      <c r="AM2502" s="22"/>
      <c r="AN2502" s="22"/>
      <c r="AO2502" s="22"/>
      <c r="AP2502" s="22"/>
      <c r="AQ2502" s="22"/>
      <c r="AR2502" s="22"/>
      <c r="AS2502" s="22"/>
      <c r="AT2502" s="22"/>
      <c r="AU2502" s="22"/>
      <c r="AV2502" s="22"/>
      <c r="AW2502" s="22"/>
      <c r="AX2502" s="22"/>
      <c r="AY2502" s="22"/>
    </row>
    <row r="2503" spans="30:51" ht="13.2">
      <c r="AD2503" s="22"/>
      <c r="AE2503" s="22"/>
      <c r="AF2503" s="22"/>
      <c r="AG2503" s="22"/>
      <c r="AH2503" s="22"/>
      <c r="AI2503" s="22"/>
      <c r="AJ2503" s="22"/>
      <c r="AK2503" s="22"/>
      <c r="AL2503" s="22"/>
      <c r="AM2503" s="22"/>
      <c r="AN2503" s="22"/>
      <c r="AO2503" s="22"/>
      <c r="AP2503" s="22"/>
      <c r="AQ2503" s="22"/>
      <c r="AR2503" s="22"/>
      <c r="AS2503" s="22"/>
      <c r="AT2503" s="22"/>
      <c r="AU2503" s="22"/>
      <c r="AV2503" s="22"/>
      <c r="AW2503" s="22"/>
      <c r="AX2503" s="22"/>
      <c r="AY2503" s="22"/>
    </row>
    <row r="2504" spans="30:51" ht="13.2">
      <c r="AD2504" s="22"/>
      <c r="AE2504" s="22"/>
      <c r="AF2504" s="22"/>
      <c r="AG2504" s="22"/>
      <c r="AH2504" s="22"/>
      <c r="AI2504" s="22"/>
      <c r="AJ2504" s="22"/>
      <c r="AK2504" s="22"/>
      <c r="AL2504" s="22"/>
      <c r="AM2504" s="22"/>
      <c r="AN2504" s="22"/>
      <c r="AO2504" s="22"/>
      <c r="AP2504" s="22"/>
      <c r="AQ2504" s="22"/>
      <c r="AR2504" s="22"/>
      <c r="AS2504" s="22"/>
      <c r="AT2504" s="22"/>
      <c r="AU2504" s="22"/>
      <c r="AV2504" s="22"/>
      <c r="AW2504" s="22"/>
      <c r="AX2504" s="22"/>
      <c r="AY2504" s="22"/>
    </row>
    <row r="2505" spans="30:51" ht="13.2">
      <c r="AD2505" s="22"/>
      <c r="AE2505" s="22"/>
      <c r="AF2505" s="22"/>
      <c r="AG2505" s="22"/>
      <c r="AH2505" s="22"/>
      <c r="AI2505" s="22"/>
      <c r="AJ2505" s="22"/>
      <c r="AK2505" s="22"/>
      <c r="AL2505" s="22"/>
      <c r="AM2505" s="22"/>
      <c r="AN2505" s="22"/>
      <c r="AO2505" s="22"/>
      <c r="AP2505" s="22"/>
      <c r="AQ2505" s="22"/>
      <c r="AR2505" s="22"/>
      <c r="AS2505" s="22"/>
      <c r="AT2505" s="22"/>
      <c r="AU2505" s="22"/>
      <c r="AV2505" s="22"/>
      <c r="AW2505" s="22"/>
      <c r="AX2505" s="22"/>
      <c r="AY2505" s="22"/>
    </row>
    <row r="2506" spans="30:51" ht="13.2">
      <c r="AD2506" s="22"/>
      <c r="AE2506" s="22"/>
      <c r="AF2506" s="22"/>
      <c r="AG2506" s="22"/>
      <c r="AH2506" s="22"/>
      <c r="AI2506" s="22"/>
      <c r="AJ2506" s="22"/>
      <c r="AK2506" s="22"/>
      <c r="AL2506" s="22"/>
      <c r="AM2506" s="22"/>
      <c r="AN2506" s="22"/>
      <c r="AO2506" s="22"/>
      <c r="AP2506" s="22"/>
      <c r="AQ2506" s="22"/>
      <c r="AR2506" s="22"/>
      <c r="AS2506" s="22"/>
      <c r="AT2506" s="22"/>
      <c r="AU2506" s="22"/>
      <c r="AV2506" s="22"/>
      <c r="AW2506" s="22"/>
      <c r="AX2506" s="22"/>
      <c r="AY2506" s="22"/>
    </row>
    <row r="2507" spans="30:51" ht="13.2">
      <c r="AD2507" s="22"/>
      <c r="AE2507" s="22"/>
      <c r="AF2507" s="22"/>
      <c r="AG2507" s="22"/>
      <c r="AH2507" s="22"/>
      <c r="AI2507" s="22"/>
      <c r="AJ2507" s="22"/>
      <c r="AK2507" s="22"/>
      <c r="AL2507" s="22"/>
      <c r="AM2507" s="22"/>
      <c r="AN2507" s="22"/>
      <c r="AO2507" s="22"/>
      <c r="AP2507" s="22"/>
      <c r="AQ2507" s="22"/>
      <c r="AR2507" s="22"/>
      <c r="AS2507" s="22"/>
      <c r="AT2507" s="22"/>
      <c r="AU2507" s="22"/>
      <c r="AV2507" s="22"/>
      <c r="AW2507" s="22"/>
      <c r="AX2507" s="22"/>
      <c r="AY2507" s="22"/>
    </row>
    <row r="2508" spans="30:51" ht="13.2">
      <c r="AD2508" s="22"/>
      <c r="AE2508" s="22"/>
      <c r="AF2508" s="22"/>
      <c r="AG2508" s="22"/>
      <c r="AH2508" s="22"/>
      <c r="AI2508" s="22"/>
      <c r="AJ2508" s="22"/>
      <c r="AK2508" s="22"/>
      <c r="AL2508" s="22"/>
      <c r="AM2508" s="22"/>
      <c r="AN2508" s="22"/>
      <c r="AO2508" s="22"/>
      <c r="AP2508" s="22"/>
      <c r="AQ2508" s="22"/>
      <c r="AR2508" s="22"/>
      <c r="AS2508" s="22"/>
      <c r="AT2508" s="22"/>
      <c r="AU2508" s="22"/>
      <c r="AV2508" s="22"/>
      <c r="AW2508" s="22"/>
      <c r="AX2508" s="22"/>
      <c r="AY2508" s="22"/>
    </row>
    <row r="2509" spans="30:51" ht="13.2">
      <c r="AD2509" s="22"/>
      <c r="AE2509" s="22"/>
      <c r="AF2509" s="22"/>
      <c r="AG2509" s="22"/>
      <c r="AH2509" s="22"/>
      <c r="AI2509" s="22"/>
      <c r="AJ2509" s="22"/>
      <c r="AK2509" s="22"/>
      <c r="AL2509" s="22"/>
      <c r="AM2509" s="22"/>
      <c r="AN2509" s="22"/>
      <c r="AO2509" s="22"/>
      <c r="AP2509" s="22"/>
      <c r="AQ2509" s="22"/>
      <c r="AR2509" s="22"/>
      <c r="AS2509" s="22"/>
      <c r="AT2509" s="22"/>
      <c r="AU2509" s="22"/>
      <c r="AV2509" s="22"/>
      <c r="AW2509" s="22"/>
      <c r="AX2509" s="22"/>
      <c r="AY2509" s="22"/>
    </row>
    <row r="2510" spans="30:51" ht="13.2">
      <c r="AD2510" s="22"/>
      <c r="AE2510" s="22"/>
      <c r="AF2510" s="22"/>
      <c r="AG2510" s="22"/>
      <c r="AH2510" s="22"/>
      <c r="AI2510" s="22"/>
      <c r="AJ2510" s="22"/>
      <c r="AK2510" s="22"/>
      <c r="AL2510" s="22"/>
      <c r="AM2510" s="22"/>
      <c r="AN2510" s="22"/>
      <c r="AO2510" s="22"/>
      <c r="AP2510" s="22"/>
      <c r="AQ2510" s="22"/>
      <c r="AR2510" s="22"/>
      <c r="AS2510" s="22"/>
      <c r="AT2510" s="22"/>
      <c r="AU2510" s="22"/>
      <c r="AV2510" s="22"/>
      <c r="AW2510" s="22"/>
      <c r="AX2510" s="22"/>
      <c r="AY2510" s="22"/>
    </row>
    <row r="2511" spans="30:51" ht="13.2">
      <c r="AD2511" s="22"/>
      <c r="AE2511" s="22"/>
      <c r="AF2511" s="22"/>
      <c r="AG2511" s="22"/>
      <c r="AH2511" s="22"/>
      <c r="AI2511" s="22"/>
      <c r="AJ2511" s="22"/>
      <c r="AK2511" s="22"/>
      <c r="AL2511" s="22"/>
      <c r="AM2511" s="22"/>
      <c r="AN2511" s="22"/>
      <c r="AO2511" s="22"/>
      <c r="AP2511" s="22"/>
      <c r="AQ2511" s="22"/>
      <c r="AR2511" s="22"/>
      <c r="AS2511" s="22"/>
      <c r="AT2511" s="22"/>
      <c r="AU2511" s="22"/>
      <c r="AV2511" s="22"/>
      <c r="AW2511" s="22"/>
      <c r="AX2511" s="22"/>
      <c r="AY2511" s="22"/>
    </row>
    <row r="2512" spans="30:51" ht="13.2">
      <c r="AD2512" s="22"/>
      <c r="AE2512" s="22"/>
      <c r="AF2512" s="22"/>
      <c r="AG2512" s="22"/>
      <c r="AH2512" s="22"/>
      <c r="AI2512" s="22"/>
      <c r="AJ2512" s="22"/>
      <c r="AK2512" s="22"/>
      <c r="AL2512" s="22"/>
      <c r="AM2512" s="22"/>
      <c r="AN2512" s="22"/>
      <c r="AO2512" s="22"/>
      <c r="AP2512" s="22"/>
      <c r="AQ2512" s="22"/>
      <c r="AR2512" s="22"/>
      <c r="AS2512" s="22"/>
      <c r="AT2512" s="22"/>
      <c r="AU2512" s="22"/>
      <c r="AV2512" s="22"/>
      <c r="AW2512" s="22"/>
      <c r="AX2512" s="22"/>
      <c r="AY2512" s="22"/>
    </row>
    <row r="2513" spans="30:51" ht="13.2">
      <c r="AD2513" s="22"/>
      <c r="AE2513" s="22"/>
      <c r="AF2513" s="22"/>
      <c r="AG2513" s="22"/>
      <c r="AH2513" s="22"/>
      <c r="AI2513" s="22"/>
      <c r="AJ2513" s="22"/>
      <c r="AK2513" s="22"/>
      <c r="AL2513" s="22"/>
      <c r="AM2513" s="22"/>
      <c r="AN2513" s="22"/>
      <c r="AO2513" s="22"/>
      <c r="AP2513" s="22"/>
      <c r="AQ2513" s="22"/>
      <c r="AR2513" s="22"/>
      <c r="AS2513" s="22"/>
      <c r="AT2513" s="22"/>
      <c r="AU2513" s="22"/>
      <c r="AV2513" s="22"/>
      <c r="AW2513" s="22"/>
      <c r="AX2513" s="22"/>
      <c r="AY2513" s="22"/>
    </row>
    <row r="2514" spans="30:51" ht="13.2">
      <c r="AD2514" s="22"/>
      <c r="AE2514" s="22"/>
      <c r="AF2514" s="22"/>
      <c r="AG2514" s="22"/>
      <c r="AH2514" s="22"/>
      <c r="AI2514" s="22"/>
      <c r="AJ2514" s="22"/>
      <c r="AK2514" s="22"/>
      <c r="AL2514" s="22"/>
      <c r="AM2514" s="22"/>
      <c r="AN2514" s="22"/>
      <c r="AO2514" s="22"/>
      <c r="AP2514" s="22"/>
      <c r="AQ2514" s="22"/>
      <c r="AR2514" s="22"/>
      <c r="AS2514" s="22"/>
      <c r="AT2514" s="22"/>
      <c r="AU2514" s="22"/>
      <c r="AV2514" s="22"/>
      <c r="AW2514" s="22"/>
      <c r="AX2514" s="22"/>
      <c r="AY2514" s="22"/>
    </row>
    <row r="2515" spans="30:51" ht="13.2">
      <c r="AD2515" s="22"/>
      <c r="AE2515" s="22"/>
      <c r="AF2515" s="22"/>
      <c r="AG2515" s="22"/>
      <c r="AH2515" s="22"/>
      <c r="AI2515" s="22"/>
      <c r="AJ2515" s="22"/>
      <c r="AK2515" s="22"/>
      <c r="AL2515" s="22"/>
      <c r="AM2515" s="22"/>
      <c r="AN2515" s="22"/>
      <c r="AO2515" s="22"/>
      <c r="AP2515" s="22"/>
      <c r="AQ2515" s="22"/>
      <c r="AR2515" s="22"/>
      <c r="AS2515" s="22"/>
      <c r="AT2515" s="22"/>
      <c r="AU2515" s="22"/>
      <c r="AV2515" s="22"/>
      <c r="AW2515" s="22"/>
      <c r="AX2515" s="22"/>
      <c r="AY2515" s="22"/>
    </row>
    <row r="2516" spans="30:51" ht="13.2">
      <c r="AD2516" s="22"/>
      <c r="AE2516" s="22"/>
      <c r="AF2516" s="22"/>
      <c r="AG2516" s="22"/>
      <c r="AH2516" s="22"/>
      <c r="AI2516" s="22"/>
      <c r="AJ2516" s="22"/>
      <c r="AK2516" s="22"/>
      <c r="AL2516" s="22"/>
      <c r="AM2516" s="22"/>
      <c r="AN2516" s="22"/>
      <c r="AO2516" s="22"/>
      <c r="AP2516" s="22"/>
      <c r="AQ2516" s="22"/>
      <c r="AR2516" s="22"/>
      <c r="AS2516" s="22"/>
      <c r="AT2516" s="22"/>
      <c r="AU2516" s="22"/>
      <c r="AV2516" s="22"/>
      <c r="AW2516" s="22"/>
      <c r="AX2516" s="22"/>
      <c r="AY2516" s="22"/>
    </row>
    <row r="2517" spans="30:51" ht="13.2">
      <c r="AD2517" s="22"/>
      <c r="AE2517" s="22"/>
      <c r="AF2517" s="22"/>
      <c r="AG2517" s="22"/>
      <c r="AH2517" s="22"/>
      <c r="AI2517" s="22"/>
      <c r="AJ2517" s="22"/>
      <c r="AK2517" s="22"/>
      <c r="AL2517" s="22"/>
      <c r="AM2517" s="22"/>
      <c r="AN2517" s="22"/>
      <c r="AO2517" s="22"/>
      <c r="AP2517" s="22"/>
      <c r="AQ2517" s="22"/>
      <c r="AR2517" s="22"/>
      <c r="AS2517" s="22"/>
      <c r="AT2517" s="22"/>
      <c r="AU2517" s="22"/>
      <c r="AV2517" s="22"/>
      <c r="AW2517" s="22"/>
      <c r="AX2517" s="22"/>
      <c r="AY2517" s="22"/>
    </row>
    <row r="2518" spans="30:51" ht="13.2">
      <c r="AD2518" s="22"/>
      <c r="AE2518" s="22"/>
      <c r="AF2518" s="22"/>
      <c r="AG2518" s="22"/>
      <c r="AH2518" s="22"/>
      <c r="AI2518" s="22"/>
      <c r="AJ2518" s="22"/>
      <c r="AK2518" s="22"/>
      <c r="AL2518" s="22"/>
      <c r="AM2518" s="22"/>
      <c r="AN2518" s="22"/>
      <c r="AO2518" s="22"/>
      <c r="AP2518" s="22"/>
      <c r="AQ2518" s="22"/>
      <c r="AR2518" s="22"/>
      <c r="AS2518" s="22"/>
      <c r="AT2518" s="22"/>
      <c r="AU2518" s="22"/>
      <c r="AV2518" s="22"/>
      <c r="AW2518" s="22"/>
      <c r="AX2518" s="22"/>
      <c r="AY2518" s="22"/>
    </row>
    <row r="2519" spans="30:51" ht="13.2">
      <c r="AD2519" s="22"/>
      <c r="AE2519" s="22"/>
      <c r="AF2519" s="22"/>
      <c r="AG2519" s="22"/>
      <c r="AH2519" s="22"/>
      <c r="AI2519" s="22"/>
      <c r="AJ2519" s="22"/>
      <c r="AK2519" s="22"/>
      <c r="AL2519" s="22"/>
      <c r="AM2519" s="22"/>
      <c r="AN2519" s="22"/>
      <c r="AO2519" s="22"/>
      <c r="AP2519" s="22"/>
      <c r="AQ2519" s="22"/>
      <c r="AR2519" s="22"/>
      <c r="AS2519" s="22"/>
      <c r="AT2519" s="22"/>
      <c r="AU2519" s="22"/>
      <c r="AV2519" s="22"/>
      <c r="AW2519" s="22"/>
      <c r="AX2519" s="22"/>
      <c r="AY2519" s="22"/>
    </row>
    <row r="2520" spans="30:51" ht="13.2">
      <c r="AD2520" s="22"/>
      <c r="AE2520" s="22"/>
      <c r="AF2520" s="22"/>
      <c r="AG2520" s="22"/>
      <c r="AH2520" s="22"/>
      <c r="AI2520" s="22"/>
      <c r="AJ2520" s="22"/>
      <c r="AK2520" s="22"/>
      <c r="AL2520" s="22"/>
      <c r="AM2520" s="22"/>
      <c r="AN2520" s="22"/>
      <c r="AO2520" s="22"/>
      <c r="AP2520" s="22"/>
      <c r="AQ2520" s="22"/>
      <c r="AR2520" s="22"/>
      <c r="AS2520" s="22"/>
      <c r="AT2520" s="22"/>
      <c r="AU2520" s="22"/>
      <c r="AV2520" s="22"/>
      <c r="AW2520" s="22"/>
      <c r="AX2520" s="22"/>
      <c r="AY2520" s="22"/>
    </row>
    <row r="2521" spans="30:51" ht="13.2">
      <c r="AD2521" s="22"/>
      <c r="AE2521" s="22"/>
      <c r="AF2521" s="22"/>
      <c r="AG2521" s="22"/>
      <c r="AH2521" s="22"/>
      <c r="AI2521" s="22"/>
      <c r="AJ2521" s="22"/>
      <c r="AK2521" s="22"/>
      <c r="AL2521" s="22"/>
      <c r="AM2521" s="22"/>
      <c r="AN2521" s="22"/>
      <c r="AO2521" s="22"/>
      <c r="AP2521" s="22"/>
      <c r="AQ2521" s="22"/>
      <c r="AR2521" s="22"/>
      <c r="AS2521" s="22"/>
      <c r="AT2521" s="22"/>
      <c r="AU2521" s="22"/>
      <c r="AV2521" s="22"/>
      <c r="AW2521" s="22"/>
      <c r="AX2521" s="22"/>
      <c r="AY2521" s="22"/>
    </row>
    <row r="2522" spans="30:51" ht="13.2">
      <c r="AD2522" s="22"/>
      <c r="AE2522" s="22"/>
      <c r="AF2522" s="22"/>
      <c r="AG2522" s="22"/>
      <c r="AH2522" s="22"/>
      <c r="AI2522" s="22"/>
      <c r="AJ2522" s="22"/>
      <c r="AK2522" s="22"/>
      <c r="AL2522" s="22"/>
      <c r="AM2522" s="22"/>
      <c r="AN2522" s="22"/>
      <c r="AO2522" s="22"/>
      <c r="AP2522" s="22"/>
      <c r="AQ2522" s="22"/>
      <c r="AR2522" s="22"/>
      <c r="AS2522" s="22"/>
      <c r="AT2522" s="22"/>
      <c r="AU2522" s="22"/>
      <c r="AV2522" s="22"/>
      <c r="AW2522" s="22"/>
      <c r="AX2522" s="22"/>
      <c r="AY2522" s="22"/>
    </row>
    <row r="2523" spans="30:51" ht="13.2">
      <c r="AD2523" s="22"/>
      <c r="AE2523" s="22"/>
      <c r="AF2523" s="22"/>
      <c r="AG2523" s="22"/>
      <c r="AH2523" s="22"/>
      <c r="AI2523" s="22"/>
      <c r="AJ2523" s="22"/>
      <c r="AK2523" s="22"/>
      <c r="AL2523" s="22"/>
      <c r="AM2523" s="22"/>
      <c r="AN2523" s="22"/>
      <c r="AO2523" s="22"/>
      <c r="AP2523" s="22"/>
      <c r="AQ2523" s="22"/>
      <c r="AR2523" s="22"/>
      <c r="AS2523" s="22"/>
      <c r="AT2523" s="22"/>
      <c r="AU2523" s="22"/>
      <c r="AV2523" s="22"/>
      <c r="AW2523" s="22"/>
      <c r="AX2523" s="22"/>
      <c r="AY2523" s="22"/>
    </row>
    <row r="2524" spans="30:51" ht="13.2">
      <c r="AD2524" s="22"/>
      <c r="AE2524" s="22"/>
      <c r="AF2524" s="22"/>
      <c r="AG2524" s="22"/>
      <c r="AH2524" s="22"/>
      <c r="AI2524" s="22"/>
      <c r="AJ2524" s="22"/>
      <c r="AK2524" s="22"/>
      <c r="AL2524" s="22"/>
      <c r="AM2524" s="22"/>
      <c r="AN2524" s="22"/>
      <c r="AO2524" s="22"/>
      <c r="AP2524" s="22"/>
      <c r="AQ2524" s="22"/>
      <c r="AR2524" s="22"/>
      <c r="AS2524" s="22"/>
      <c r="AT2524" s="22"/>
      <c r="AU2524" s="22"/>
      <c r="AV2524" s="22"/>
      <c r="AW2524" s="22"/>
      <c r="AX2524" s="22"/>
      <c r="AY2524" s="22"/>
    </row>
    <row r="2525" spans="30:51" ht="13.2">
      <c r="AD2525" s="22"/>
      <c r="AE2525" s="22"/>
      <c r="AF2525" s="22"/>
      <c r="AG2525" s="22"/>
      <c r="AH2525" s="22"/>
      <c r="AI2525" s="22"/>
      <c r="AJ2525" s="22"/>
      <c r="AK2525" s="22"/>
      <c r="AL2525" s="22"/>
      <c r="AM2525" s="22"/>
      <c r="AN2525" s="22"/>
      <c r="AO2525" s="22"/>
      <c r="AP2525" s="22"/>
      <c r="AQ2525" s="22"/>
      <c r="AR2525" s="22"/>
      <c r="AS2525" s="22"/>
      <c r="AT2525" s="22"/>
      <c r="AU2525" s="22"/>
      <c r="AV2525" s="22"/>
      <c r="AW2525" s="22"/>
      <c r="AX2525" s="22"/>
      <c r="AY2525" s="22"/>
    </row>
    <row r="2526" spans="30:51" ht="13.2">
      <c r="AD2526" s="22"/>
      <c r="AE2526" s="22"/>
      <c r="AF2526" s="22"/>
      <c r="AG2526" s="22"/>
      <c r="AH2526" s="22"/>
      <c r="AI2526" s="22"/>
      <c r="AJ2526" s="22"/>
      <c r="AK2526" s="22"/>
      <c r="AL2526" s="22"/>
      <c r="AM2526" s="22"/>
      <c r="AN2526" s="22"/>
      <c r="AO2526" s="22"/>
      <c r="AP2526" s="22"/>
      <c r="AQ2526" s="22"/>
      <c r="AR2526" s="22"/>
      <c r="AS2526" s="22"/>
      <c r="AT2526" s="22"/>
      <c r="AU2526" s="22"/>
      <c r="AV2526" s="22"/>
      <c r="AW2526" s="22"/>
      <c r="AX2526" s="22"/>
      <c r="AY2526" s="22"/>
    </row>
    <row r="2527" spans="30:51" ht="13.2"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  <c r="AR2527" s="22"/>
      <c r="AS2527" s="22"/>
      <c r="AT2527" s="22"/>
      <c r="AU2527" s="22"/>
      <c r="AV2527" s="22"/>
      <c r="AW2527" s="22"/>
      <c r="AX2527" s="22"/>
      <c r="AY2527" s="22"/>
    </row>
    <row r="2528" spans="30:51" ht="13.2">
      <c r="AD2528" s="22"/>
      <c r="AE2528" s="22"/>
      <c r="AF2528" s="22"/>
      <c r="AG2528" s="22"/>
      <c r="AH2528" s="22"/>
      <c r="AI2528" s="22"/>
      <c r="AJ2528" s="22"/>
      <c r="AK2528" s="22"/>
      <c r="AL2528" s="22"/>
      <c r="AM2528" s="22"/>
      <c r="AN2528" s="22"/>
      <c r="AO2528" s="22"/>
      <c r="AP2528" s="22"/>
      <c r="AQ2528" s="22"/>
      <c r="AR2528" s="22"/>
      <c r="AS2528" s="22"/>
      <c r="AT2528" s="22"/>
      <c r="AU2528" s="22"/>
      <c r="AV2528" s="22"/>
      <c r="AW2528" s="22"/>
      <c r="AX2528" s="22"/>
      <c r="AY2528" s="22"/>
    </row>
    <row r="2529" spans="30:51" ht="13.2">
      <c r="AD2529" s="22"/>
      <c r="AE2529" s="22"/>
      <c r="AF2529" s="22"/>
      <c r="AG2529" s="22"/>
      <c r="AH2529" s="22"/>
      <c r="AI2529" s="22"/>
      <c r="AJ2529" s="22"/>
      <c r="AK2529" s="22"/>
      <c r="AL2529" s="22"/>
      <c r="AM2529" s="22"/>
      <c r="AN2529" s="22"/>
      <c r="AO2529" s="22"/>
      <c r="AP2529" s="22"/>
      <c r="AQ2529" s="22"/>
      <c r="AR2529" s="22"/>
      <c r="AS2529" s="22"/>
      <c r="AT2529" s="22"/>
      <c r="AU2529" s="22"/>
      <c r="AV2529" s="22"/>
      <c r="AW2529" s="22"/>
      <c r="AX2529" s="22"/>
      <c r="AY2529" s="22"/>
    </row>
  </sheetData>
  <sheetProtection algorithmName="SHA-512" hashValue="5pSxDbY6qHMjf1J5IIU+2am5JqRBUjHaKi29qLUAI34SHJo7JkbtgfZI2VzOHRcEoe2jtoRvt+OnFgyQXdf7rg==" saltValue="panWnU0vMCFDhWUzbDOVMQ==" spinCount="100000" sheet="1" objects="1" scenarios="1"/>
  <mergeCells count="109">
    <mergeCell ref="E85:F85"/>
    <mergeCell ref="E86:F86"/>
    <mergeCell ref="E87:F87"/>
    <mergeCell ref="E131:F131"/>
    <mergeCell ref="E125:F125"/>
    <mergeCell ref="E128:F128"/>
    <mergeCell ref="E118:F118"/>
    <mergeCell ref="E110:F110"/>
    <mergeCell ref="E133:F133"/>
    <mergeCell ref="E111:F111"/>
    <mergeCell ref="E112:F112"/>
    <mergeCell ref="E113:F113"/>
    <mergeCell ref="E124:F124"/>
    <mergeCell ref="E114:F114"/>
    <mergeCell ref="E122:F122"/>
    <mergeCell ref="E126:F126"/>
    <mergeCell ref="E129:F129"/>
    <mergeCell ref="E105:F105"/>
    <mergeCell ref="E94:F94"/>
    <mergeCell ref="E98:F98"/>
    <mergeCell ref="E99:F99"/>
    <mergeCell ref="E102:F102"/>
    <mergeCell ref="E104:F104"/>
    <mergeCell ref="E115:F115"/>
    <mergeCell ref="E136:F136"/>
    <mergeCell ref="E146:F146"/>
    <mergeCell ref="E150:F150"/>
    <mergeCell ref="E152:F152"/>
    <mergeCell ref="E147:F147"/>
    <mergeCell ref="E116:F116"/>
    <mergeCell ref="E130:F130"/>
    <mergeCell ref="E123:F123"/>
    <mergeCell ref="E121:F121"/>
    <mergeCell ref="E119:F119"/>
    <mergeCell ref="E120:F120"/>
    <mergeCell ref="E138:G138"/>
    <mergeCell ref="E143:G143"/>
    <mergeCell ref="E166:F166"/>
    <mergeCell ref="D21:D22"/>
    <mergeCell ref="D23:D24"/>
    <mergeCell ref="E161:F161"/>
    <mergeCell ref="E158:F158"/>
    <mergeCell ref="E140:F140"/>
    <mergeCell ref="E148:F148"/>
    <mergeCell ref="E149:F149"/>
    <mergeCell ref="E159:F159"/>
    <mergeCell ref="E79:F79"/>
    <mergeCell ref="E151:F151"/>
    <mergeCell ref="E141:F141"/>
    <mergeCell ref="C165:D165"/>
    <mergeCell ref="E165:F165"/>
    <mergeCell ref="E31:F31"/>
    <mergeCell ref="C108:D108"/>
    <mergeCell ref="C160:D160"/>
    <mergeCell ref="E68:G68"/>
    <mergeCell ref="E74:G74"/>
    <mergeCell ref="E89:G89"/>
    <mergeCell ref="E81:G81"/>
    <mergeCell ref="E96:G96"/>
    <mergeCell ref="E100:G100"/>
    <mergeCell ref="E107:F107"/>
    <mergeCell ref="C152:D152"/>
    <mergeCell ref="C153:D153"/>
    <mergeCell ref="E91:F91"/>
    <mergeCell ref="E92:F92"/>
    <mergeCell ref="E93:F93"/>
    <mergeCell ref="I18:N19"/>
    <mergeCell ref="L28:N31"/>
    <mergeCell ref="L32:N34"/>
    <mergeCell ref="I25:K25"/>
    <mergeCell ref="L21:N24"/>
    <mergeCell ref="L25:N27"/>
    <mergeCell ref="E76:F76"/>
    <mergeCell ref="E77:F77"/>
    <mergeCell ref="E145:F145"/>
    <mergeCell ref="E83:F83"/>
    <mergeCell ref="E72:F72"/>
    <mergeCell ref="E78:F78"/>
    <mergeCell ref="E153:F153"/>
    <mergeCell ref="E108:F108"/>
    <mergeCell ref="E59:F59"/>
    <mergeCell ref="E64:F64"/>
    <mergeCell ref="E65:F65"/>
    <mergeCell ref="E66:F66"/>
    <mergeCell ref="E61:F61"/>
    <mergeCell ref="E163:G163"/>
    <mergeCell ref="E160:F160"/>
    <mergeCell ref="E54:F54"/>
    <mergeCell ref="E56:F56"/>
    <mergeCell ref="E51:F51"/>
    <mergeCell ref="E52:F52"/>
    <mergeCell ref="E34:F34"/>
    <mergeCell ref="E36:F36"/>
    <mergeCell ref="E37:F37"/>
    <mergeCell ref="E38:F38"/>
    <mergeCell ref="E39:F39"/>
    <mergeCell ref="E35:F35"/>
    <mergeCell ref="E40:F40"/>
    <mergeCell ref="E46:F46"/>
    <mergeCell ref="E45:F45"/>
    <mergeCell ref="E60:F60"/>
    <mergeCell ref="E48:F48"/>
    <mergeCell ref="E47:F47"/>
    <mergeCell ref="E156:G156"/>
    <mergeCell ref="E154:F154"/>
    <mergeCell ref="E55:F55"/>
    <mergeCell ref="E84:F84"/>
    <mergeCell ref="E134:F134"/>
    <mergeCell ref="E135:F135"/>
  </mergeCells>
  <phoneticPr fontId="33" type="noConversion"/>
  <conditionalFormatting sqref="C111:D113">
    <cfRule type="expression" dxfId="17" priority="6">
      <formula>IF($E$110="Yes",1, 0)</formula>
    </cfRule>
  </conditionalFormatting>
  <conditionalFormatting sqref="C119:D121">
    <cfRule type="expression" dxfId="16" priority="5">
      <formula>IF($E$118="Yes", 1, 0)</formula>
    </cfRule>
  </conditionalFormatting>
  <conditionalFormatting sqref="E52">
    <cfRule type="expression" dxfId="15" priority="20">
      <formula>$F$53=TRUE</formula>
    </cfRule>
  </conditionalFormatting>
  <conditionalFormatting sqref="E54 E115:F115 E128:F131 E133:E136">
    <cfRule type="containsErrors" dxfId="14" priority="22">
      <formula>ISERROR(E54)</formula>
    </cfRule>
  </conditionalFormatting>
  <conditionalFormatting sqref="E54:F54">
    <cfRule type="expression" dxfId="13" priority="18">
      <formula>$F$53=TRUE</formula>
    </cfRule>
  </conditionalFormatting>
  <conditionalFormatting sqref="E56:F56">
    <cfRule type="expression" dxfId="12" priority="17">
      <formula>$F$53=TRUE</formula>
    </cfRule>
    <cfRule type="containsErrors" dxfId="11" priority="28">
      <formula>ISERROR(E56)</formula>
    </cfRule>
  </conditionalFormatting>
  <conditionalFormatting sqref="E98:F98">
    <cfRule type="containsErrors" dxfId="10" priority="27">
      <formula>ISERROR(E98)</formula>
    </cfRule>
  </conditionalFormatting>
  <conditionalFormatting sqref="E102:F103">
    <cfRule type="cellIs" dxfId="9" priority="14" operator="equal">
      <formula>0</formula>
    </cfRule>
    <cfRule type="containsErrors" dxfId="8" priority="21">
      <formula>ISERROR(E102)</formula>
    </cfRule>
  </conditionalFormatting>
  <conditionalFormatting sqref="E105:F105">
    <cfRule type="containsErrors" dxfId="7" priority="4">
      <formula>ISERROR(E105)</formula>
    </cfRule>
  </conditionalFormatting>
  <conditionalFormatting sqref="E123:F123">
    <cfRule type="containsErrors" dxfId="6" priority="23">
      <formula>ISERROR(E123)</formula>
    </cfRule>
  </conditionalFormatting>
  <conditionalFormatting sqref="E147:F147">
    <cfRule type="containsErrors" dxfId="5" priority="25">
      <formula>ISERROR(E147)</formula>
    </cfRule>
  </conditionalFormatting>
  <conditionalFormatting sqref="E148:F148">
    <cfRule type="cellIs" dxfId="4" priority="11" operator="equal">
      <formula>0</formula>
    </cfRule>
  </conditionalFormatting>
  <conditionalFormatting sqref="E149:F149">
    <cfRule type="containsErrors" dxfId="3" priority="26">
      <formula>ISERROR(E149)</formula>
    </cfRule>
  </conditionalFormatting>
  <conditionalFormatting sqref="F44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dataValidations count="14">
    <dataValidation type="list" allowBlank="1" showInputMessage="1" showErrorMessage="1" sqref="F41:F43" xr:uid="{00000000-0002-0000-0000-000000000000}">
      <formula1>"5%,10%,15%,20%,25%,30%,35%,40%,45%,50%,55%,60%,65%,70%,75%,80%,85%,90%,95%,100%"</formula1>
    </dataValidation>
    <dataValidation type="list" allowBlank="1" showInputMessage="1" showErrorMessage="1" sqref="E40:F40" xr:uid="{00000000-0002-0000-0000-000001000000}">
      <formula1>"11A,2A,2B,3A,3B,4A,4B,4C,5A,5B,6A,6B,7,8,Marine,Other"</formula1>
    </dataValidation>
    <dataValidation type="list" allowBlank="1" showInputMessage="1" showErrorMessage="1" sqref="E83" xr:uid="{00000000-0002-0000-0000-000002000000}">
      <formula1>"Urban, Suburban, Rural"</formula1>
    </dataValidation>
    <dataValidation type="list" allowBlank="1" showInputMessage="1" showErrorMessage="1" sqref="E64:F65 E84:E87 E107:F107 E116:F116 E110:F110 F84 E159:E161 E91:F94 E150:F153 E118:F118 E165:F165 E125:E126 F125 E139:F142" xr:uid="{00000000-0002-0000-0000-000003000000}">
      <formula1>"Yes, No"</formula1>
    </dataValidation>
    <dataValidation type="list" allowBlank="1" showInputMessage="1" showErrorMessage="1" sqref="E66:F66" xr:uid="{00000000-0002-0000-0000-000004000000}">
      <formula1>"Passive House, Living Building, Petal, Net Zero, CORE, WELL, Sites, fitwel, LEED Platinum, LEED Gold, LEED Silver, LEED Certified, No"</formula1>
    </dataValidation>
    <dataValidation type="textLength" allowBlank="1" showInputMessage="1" showErrorMessage="1" promptTitle="Text lenght" prompt="500 word max" sqref="E70:F70" xr:uid="{00000000-0002-0000-0000-000005000000}">
      <formula1>1</formula1>
      <formula2>1500</formula2>
    </dataValidation>
    <dataValidation type="textLength" allowBlank="1" showInputMessage="1" showErrorMessage="1" promptTitle="Text length" prompt="100 word max" sqref="E108:F108 E154:F154" xr:uid="{00000000-0002-0000-0000-000006000000}">
      <formula1>1</formula1>
      <formula2>600</formula2>
    </dataValidation>
    <dataValidation type="list" allowBlank="1" showInputMessage="1" showErrorMessage="1" sqref="E145:F145" xr:uid="{00000000-0002-0000-0000-000007000000}">
      <formula1>"Concrete, Steel, Heavy Timber, Wood Frame, Mix, Other"</formula1>
    </dataValidation>
    <dataValidation type="list" allowBlank="1" showInputMessage="1" showErrorMessage="1" sqref="E79:F79" xr:uid="{00000000-0002-0000-0000-000008000000}">
      <formula1>"0: Owners only were engaged, 1: Non-owner users were engaged, 2: Non-user stakeholders were engaged, 3: Non-stakeholder community members were engaged, 4: Anyone who wanted to be engaged was engaged, 5: Broad community engagement contributed to the design"</formula1>
    </dataValidation>
    <dataValidation type="textLength" allowBlank="1" showInputMessage="1" showErrorMessage="1" promptTitle="Text lenght" prompt="500 word max" sqref="E162:F162" xr:uid="{00000000-0002-0000-0000-000009000000}">
      <formula1>1</formula1>
      <formula2>2000</formula2>
    </dataValidation>
    <dataValidation type="list" allowBlank="1" showInputMessage="1" showErrorMessage="1" sqref="H46:H47 E45" xr:uid="{00000000-0002-0000-0000-00000A000000}">
      <formula1>$H$45:$H$47</formula1>
    </dataValidation>
    <dataValidation type="custom" errorStyle="warning" showInputMessage="1" showErrorMessage="1" prompt="Must equal 100%" sqref="F44" xr:uid="{00000000-0002-0000-0000-00000B000000}">
      <formula1>SUM(F41:F43)=100%</formula1>
    </dataValidation>
    <dataValidation type="textLength" allowBlank="1" showInputMessage="1" showErrorMessage="1" promptTitle="Text length" prompt="500 word max" sqref="E72:F72" xr:uid="{00000000-0002-0000-0000-00000C000000}">
      <formula1>1</formula1>
      <formula2>3000</formula2>
    </dataValidation>
    <dataValidation type="list" allowBlank="1" showInputMessage="1" showErrorMessage="1" sqref="E104:F104" xr:uid="{00000000-0002-0000-0000-00000D000000}">
      <formula1>$D$177:$D$200</formula1>
    </dataValidation>
  </dataValidations>
  <hyperlinks>
    <hyperlink ref="G65" r:id="rId1" xr:uid="{00000000-0004-0000-0000-000000000000}"/>
    <hyperlink ref="G43" r:id="rId2" xr:uid="{00000000-0004-0000-0000-000001000000}"/>
    <hyperlink ref="G42" r:id="rId3" xr:uid="{00000000-0004-0000-0000-000002000000}"/>
    <hyperlink ref="G41" r:id="rId4" xr:uid="{00000000-0004-0000-0000-000003000000}"/>
    <hyperlink ref="G146" r:id="rId5" xr:uid="{00000000-0004-0000-0000-000004000000}"/>
    <hyperlink ref="G76" r:id="rId6" xr:uid="{00000000-0004-0000-0000-000005000000}"/>
    <hyperlink ref="G77:G78" r:id="rId7" display="Walk Score" xr:uid="{00000000-0004-0000-0000-000006000000}"/>
    <hyperlink ref="G77" r:id="rId8" xr:uid="{00000000-0004-0000-0000-000007000000}"/>
    <hyperlink ref="G78" r:id="rId9" xr:uid="{00000000-0004-0000-0000-000008000000}"/>
    <hyperlink ref="G103" r:id="rId10" display="*Optional override with ZeroTool bechmark" xr:uid="{00000000-0004-0000-0000-00000A000000}"/>
    <hyperlink ref="G40" r:id="rId11" xr:uid="{00000000-0004-0000-0000-00000B000000}"/>
    <hyperlink ref="G72:G73" r:id="rId12" display="Choose from the Ten Measures for Design Excellence; Integration, Community, Ecology, Water, Economy, Energy, Wellness, Resources, Change, Discovery. Describe how building performance strategies are integrated within the project's overall design goals. You are encouraged to describe carbon reduction and environmental strategies throughout your design awards submittal materials. " xr:uid="{00000000-0004-0000-0000-00000C000000}"/>
    <hyperlink ref="E207" r:id="rId13" xr:uid="{00000000-0004-0000-0000-00000D000000}"/>
    <hyperlink ref="D25" r:id="rId14" display="AIA COTE Top Ten Toolkit" xr:uid="{00000000-0004-0000-0000-000009000000}"/>
  </hyperlinks>
  <pageMargins left="0.7" right="0.7" top="0.75" bottom="0.75" header="0.3" footer="0.3"/>
  <pageSetup scale="59" fitToHeight="0" orientation="portrait" r:id="rId15"/>
  <rowBreaks count="1" manualBreakCount="1">
    <brk id="70" max="16383" man="1"/>
  </rowBreaks>
  <ignoredErrors>
    <ignoredError sqref="I151" formula="1"/>
    <ignoredError sqref="E54 E56 E115 E123 E128 E133:E136 E147 E149 E98 J102" evalError="1"/>
  </ignoredErrors>
  <drawing r:id="rId16"/>
  <legacyDrawing r:id="rId1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18" name="Check Box 8">
              <controlPr locked="0" defaultSize="0" autoFill="0" autoLine="0" autoPict="0" altText="Confidential">
                <anchor moveWithCells="1">
                  <from>
                    <xdr:col>4</xdr:col>
                    <xdr:colOff>7620</xdr:colOff>
                    <xdr:row>31</xdr:row>
                    <xdr:rowOff>0</xdr:rowOff>
                  </from>
                  <to>
                    <xdr:col>4</xdr:col>
                    <xdr:colOff>426720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51</xdr:row>
                    <xdr:rowOff>99060</xdr:rowOff>
                  </from>
                  <to>
                    <xdr:col>4</xdr:col>
                    <xdr:colOff>365760</xdr:colOff>
                    <xdr:row>53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E000000}">
          <x14:formula1>
            <xm:f>Sheet1!$E$37:$E$76</xm:f>
          </x14:formula1>
          <xm:sqref>E42:E43</xm:sqref>
        </x14:dataValidation>
        <x14:dataValidation type="list" allowBlank="1" xr:uid="{00000000-0002-0000-0000-00000F000000}">
          <x14:formula1>
            <xm:f>Sheet1!$E$37:$E$76</xm:f>
          </x14:formula1>
          <xm:sqref>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9:V77"/>
  <sheetViews>
    <sheetView topLeftCell="W19" workbookViewId="0">
      <selection activeCell="AB52" sqref="AB52"/>
    </sheetView>
  </sheetViews>
  <sheetFormatPr defaultRowHeight="14.4"/>
  <cols>
    <col min="1" max="4" width="8.88671875" style="24" hidden="1" customWidth="1"/>
    <col min="5" max="5" width="26.109375" style="24" hidden="1" customWidth="1"/>
    <col min="6" max="7" width="8.88671875" style="24" hidden="1" customWidth="1"/>
    <col min="8" max="8" width="16.88671875" style="24" hidden="1" customWidth="1"/>
    <col min="9" max="12" width="8.88671875" style="24" hidden="1" customWidth="1"/>
    <col min="13" max="13" width="10.109375" style="24" hidden="1" customWidth="1"/>
    <col min="14" max="14" width="22.44140625" style="24" hidden="1" customWidth="1"/>
    <col min="15" max="15" width="8.88671875" style="24" hidden="1" customWidth="1"/>
    <col min="16" max="16" width="21" style="24" hidden="1" customWidth="1"/>
    <col min="17" max="17" width="8.88671875" style="24" hidden="1" customWidth="1"/>
    <col min="18" max="19" width="10.109375" style="24" hidden="1" customWidth="1"/>
    <col min="20" max="20" width="10.44140625" style="24" hidden="1" customWidth="1"/>
    <col min="21" max="21" width="8.88671875" style="24" hidden="1" customWidth="1"/>
    <col min="22" max="22" width="9.88671875" style="24" hidden="1" customWidth="1"/>
  </cols>
  <sheetData>
    <row r="29" spans="1:22" ht="15" thickBot="1"/>
    <row r="30" spans="1:22">
      <c r="A30" s="305" t="s">
        <v>84</v>
      </c>
      <c r="B30" s="306"/>
      <c r="C30" s="307"/>
      <c r="D30" s="87"/>
      <c r="E30" s="256" t="s">
        <v>85</v>
      </c>
      <c r="F30" s="257"/>
      <c r="G30" s="258"/>
      <c r="H30" s="256" t="s">
        <v>86</v>
      </c>
      <c r="I30" s="257"/>
      <c r="J30" s="257"/>
      <c r="K30" s="257"/>
      <c r="L30" s="257"/>
      <c r="M30" s="258"/>
      <c r="N30" s="319" t="s">
        <v>87</v>
      </c>
      <c r="O30" s="320"/>
      <c r="P30" s="325" t="s">
        <v>88</v>
      </c>
      <c r="Q30" s="258"/>
      <c r="R30" s="256" t="s">
        <v>89</v>
      </c>
      <c r="S30" s="257"/>
      <c r="T30" s="257"/>
      <c r="U30" s="257"/>
      <c r="V30" s="258"/>
    </row>
    <row r="31" spans="1:22">
      <c r="A31" s="308"/>
      <c r="B31" s="309"/>
      <c r="C31" s="310"/>
      <c r="D31" s="88"/>
      <c r="E31" s="259"/>
      <c r="F31" s="260"/>
      <c r="G31" s="261"/>
      <c r="H31" s="265" t="s">
        <v>90</v>
      </c>
      <c r="I31" s="266"/>
      <c r="J31" s="266"/>
      <c r="K31" s="266"/>
      <c r="L31" s="266"/>
      <c r="M31" s="267"/>
      <c r="N31" s="321"/>
      <c r="O31" s="322"/>
      <c r="P31" s="326"/>
      <c r="Q31" s="261"/>
      <c r="R31" s="259"/>
      <c r="S31" s="260"/>
      <c r="T31" s="260"/>
      <c r="U31" s="260"/>
      <c r="V31" s="261"/>
    </row>
    <row r="32" spans="1:22">
      <c r="A32" s="308"/>
      <c r="B32" s="309"/>
      <c r="C32" s="310"/>
      <c r="D32" s="88"/>
      <c r="E32" s="259"/>
      <c r="F32" s="260"/>
      <c r="G32" s="261"/>
      <c r="H32" s="265"/>
      <c r="I32" s="266"/>
      <c r="J32" s="266"/>
      <c r="K32" s="266"/>
      <c r="L32" s="266"/>
      <c r="M32" s="267"/>
      <c r="N32" s="321"/>
      <c r="O32" s="322"/>
      <c r="P32" s="326"/>
      <c r="Q32" s="261"/>
      <c r="R32" s="259"/>
      <c r="S32" s="260"/>
      <c r="T32" s="260"/>
      <c r="U32" s="260"/>
      <c r="V32" s="261"/>
    </row>
    <row r="33" spans="1:22" ht="15" thickBot="1">
      <c r="A33" s="311"/>
      <c r="B33" s="312"/>
      <c r="C33" s="313"/>
      <c r="D33" s="89"/>
      <c r="E33" s="314"/>
      <c r="F33" s="315"/>
      <c r="G33" s="316"/>
      <c r="H33" s="1"/>
      <c r="I33" s="2">
        <v>0.36</v>
      </c>
      <c r="J33" s="2">
        <v>0.12</v>
      </c>
      <c r="K33" s="2">
        <v>0.16</v>
      </c>
      <c r="L33" s="2">
        <f>J33</f>
        <v>0.12</v>
      </c>
      <c r="M33" s="3"/>
      <c r="N33" s="323"/>
      <c r="O33" s="324"/>
      <c r="P33" s="327"/>
      <c r="Q33" s="316"/>
      <c r="R33" s="262"/>
      <c r="S33" s="263"/>
      <c r="T33" s="263"/>
      <c r="U33" s="263"/>
      <c r="V33" s="264"/>
    </row>
    <row r="34" spans="1:22">
      <c r="A34" s="268" t="s">
        <v>91</v>
      </c>
      <c r="B34" s="271" t="s">
        <v>92</v>
      </c>
      <c r="C34" s="274" t="s">
        <v>93</v>
      </c>
      <c r="D34" s="277" t="s">
        <v>94</v>
      </c>
      <c r="E34" s="280" t="s">
        <v>84</v>
      </c>
      <c r="F34" s="328" t="s">
        <v>95</v>
      </c>
      <c r="G34" s="331" t="s">
        <v>96</v>
      </c>
      <c r="H34" s="334" t="s">
        <v>97</v>
      </c>
      <c r="I34" s="317" t="s">
        <v>98</v>
      </c>
      <c r="J34" s="317" t="s">
        <v>99</v>
      </c>
      <c r="K34" s="317" t="s">
        <v>100</v>
      </c>
      <c r="L34" s="317" t="s">
        <v>101</v>
      </c>
      <c r="M34" s="292" t="s">
        <v>102</v>
      </c>
      <c r="N34" s="295" t="s">
        <v>103</v>
      </c>
      <c r="O34" s="298" t="s">
        <v>104</v>
      </c>
      <c r="P34" s="301" t="s">
        <v>105</v>
      </c>
      <c r="Q34" s="302" t="s">
        <v>106</v>
      </c>
      <c r="R34" s="253" t="s">
        <v>107</v>
      </c>
      <c r="S34" s="283" t="s">
        <v>108</v>
      </c>
      <c r="T34" s="283" t="s">
        <v>109</v>
      </c>
      <c r="U34" s="286" t="s">
        <v>110</v>
      </c>
      <c r="V34" s="289" t="s">
        <v>111</v>
      </c>
    </row>
    <row r="35" spans="1:22">
      <c r="A35" s="269"/>
      <c r="B35" s="272"/>
      <c r="C35" s="275"/>
      <c r="D35" s="278"/>
      <c r="E35" s="281"/>
      <c r="F35" s="329"/>
      <c r="G35" s="332"/>
      <c r="H35" s="335"/>
      <c r="I35" s="284"/>
      <c r="J35" s="284"/>
      <c r="K35" s="284"/>
      <c r="L35" s="284"/>
      <c r="M35" s="293"/>
      <c r="N35" s="296"/>
      <c r="O35" s="299"/>
      <c r="P35" s="296"/>
      <c r="Q35" s="303"/>
      <c r="R35" s="254"/>
      <c r="S35" s="284"/>
      <c r="T35" s="284"/>
      <c r="U35" s="287"/>
      <c r="V35" s="290"/>
    </row>
    <row r="36" spans="1:22" ht="15" thickBot="1">
      <c r="A36" s="270"/>
      <c r="B36" s="273"/>
      <c r="C36" s="276"/>
      <c r="D36" s="279"/>
      <c r="E36" s="282"/>
      <c r="F36" s="330"/>
      <c r="G36" s="333"/>
      <c r="H36" s="336"/>
      <c r="I36" s="318"/>
      <c r="J36" s="318"/>
      <c r="K36" s="318"/>
      <c r="L36" s="318"/>
      <c r="M36" s="294"/>
      <c r="N36" s="297"/>
      <c r="O36" s="300"/>
      <c r="P36" s="297"/>
      <c r="Q36" s="304"/>
      <c r="R36" s="255"/>
      <c r="S36" s="285"/>
      <c r="T36" s="285"/>
      <c r="U36" s="288"/>
      <c r="V36" s="291"/>
    </row>
    <row r="37" spans="1:22">
      <c r="A37" s="68">
        <f>IF('Common Application'!$E$41=E37,'Common Application'!$F$41,0)</f>
        <v>0</v>
      </c>
      <c r="B37" s="43">
        <f>IF('Common Application'!$E$42=E37,'Common Application'!$F$42,0)</f>
        <v>0</v>
      </c>
      <c r="C37" s="15">
        <f>IF('Common Application'!$E$43=E37,'Common Application'!$F$43,0)</f>
        <v>0</v>
      </c>
      <c r="D37" s="4">
        <f t="shared" ref="D37:D76" si="0">SUM(A37:C37)</f>
        <v>0</v>
      </c>
      <c r="E37" s="5" t="s">
        <v>112</v>
      </c>
      <c r="F37" s="6">
        <v>77</v>
      </c>
      <c r="G37" s="7">
        <v>1</v>
      </c>
      <c r="H37" s="8" t="s">
        <v>113</v>
      </c>
      <c r="I37" s="9">
        <v>0.7</v>
      </c>
      <c r="J37" s="9">
        <v>0.23</v>
      </c>
      <c r="K37" s="9">
        <v>0.01</v>
      </c>
      <c r="L37" s="9">
        <v>0.06</v>
      </c>
      <c r="M37" s="10">
        <f t="shared" ref="M37:M67" si="1">(F37*I37*$E$79)+(F37*J37*$F$79)+(F37*K37*$G$79)+(F37*L37*$H$79)</f>
        <v>0</v>
      </c>
      <c r="N37" s="11" t="s">
        <v>114</v>
      </c>
      <c r="O37" s="12">
        <v>67</v>
      </c>
      <c r="P37" s="8" t="s">
        <v>113</v>
      </c>
      <c r="Q37" s="10">
        <v>14.6</v>
      </c>
      <c r="R37" s="13">
        <f t="shared" ref="R37:R76" si="2">M37*D37</f>
        <v>0</v>
      </c>
      <c r="S37" s="11">
        <f t="shared" ref="S37:S76" si="3">D37*F37</f>
        <v>0</v>
      </c>
      <c r="T37" s="11">
        <f t="shared" ref="T37:T76" si="4">D37*Q37</f>
        <v>0</v>
      </c>
      <c r="U37" s="11">
        <f t="shared" ref="U37:U76" si="5">O37*D37</f>
        <v>0</v>
      </c>
      <c r="V37" s="14">
        <f t="shared" ref="V37:V76" si="6">D37*G37</f>
        <v>0</v>
      </c>
    </row>
    <row r="38" spans="1:22">
      <c r="A38" s="68">
        <f>IF('Common Application'!$E$41=E38,'Common Application'!$F$41,0)</f>
        <v>0</v>
      </c>
      <c r="B38" s="43">
        <f>IF('Common Application'!$E$42=E38,'Common Application'!$F$42,0)</f>
        <v>0</v>
      </c>
      <c r="C38" s="15">
        <f>IF('Common Application'!$E$43=E38,'Common Application'!$F$43,0)</f>
        <v>0</v>
      </c>
      <c r="D38" s="16">
        <f t="shared" si="0"/>
        <v>0</v>
      </c>
      <c r="E38" s="5" t="s">
        <v>115</v>
      </c>
      <c r="F38" s="17">
        <v>52</v>
      </c>
      <c r="G38" s="10">
        <v>1.2</v>
      </c>
      <c r="H38" s="8" t="s">
        <v>116</v>
      </c>
      <c r="I38" s="9">
        <v>0.56999999999999995</v>
      </c>
      <c r="J38" s="9">
        <v>0.28000000000000003</v>
      </c>
      <c r="K38" s="9">
        <v>0.01</v>
      </c>
      <c r="L38" s="9">
        <v>0.13</v>
      </c>
      <c r="M38" s="10">
        <f t="shared" si="1"/>
        <v>0</v>
      </c>
      <c r="N38" s="11" t="s">
        <v>114</v>
      </c>
      <c r="O38" s="12">
        <v>67</v>
      </c>
      <c r="P38" s="8" t="s">
        <v>117</v>
      </c>
      <c r="Q38" s="10">
        <v>25.7</v>
      </c>
      <c r="R38" s="13">
        <f t="shared" si="2"/>
        <v>0</v>
      </c>
      <c r="S38" s="11">
        <f t="shared" si="3"/>
        <v>0</v>
      </c>
      <c r="T38" s="11">
        <f t="shared" si="4"/>
        <v>0</v>
      </c>
      <c r="U38" s="11">
        <f t="shared" si="5"/>
        <v>0</v>
      </c>
      <c r="V38" s="14">
        <f t="shared" si="6"/>
        <v>0</v>
      </c>
    </row>
    <row r="39" spans="1:22">
      <c r="A39" s="68">
        <f>IF('Common Application'!$E$41=E39,'Common Application'!$F$41,0)</f>
        <v>0</v>
      </c>
      <c r="B39" s="43">
        <f>IF('Common Application'!$E$42=E39,'Common Application'!$F$42,0)</f>
        <v>0</v>
      </c>
      <c r="C39" s="15">
        <f>IF('Common Application'!$E$43=E39,'Common Application'!$F$43,0)</f>
        <v>0</v>
      </c>
      <c r="D39" s="16">
        <f t="shared" si="0"/>
        <v>0</v>
      </c>
      <c r="E39" s="5" t="s">
        <v>118</v>
      </c>
      <c r="F39" s="17">
        <v>120</v>
      </c>
      <c r="G39" s="10">
        <v>1.2</v>
      </c>
      <c r="H39" s="8" t="s">
        <v>119</v>
      </c>
      <c r="I39" s="9">
        <v>0.54</v>
      </c>
      <c r="J39" s="9">
        <v>0.35</v>
      </c>
      <c r="K39" s="9">
        <v>0.03</v>
      </c>
      <c r="L39" s="9">
        <v>0</v>
      </c>
      <c r="M39" s="10">
        <f t="shared" si="1"/>
        <v>0</v>
      </c>
      <c r="N39" s="11" t="s">
        <v>120</v>
      </c>
      <c r="O39" s="12">
        <v>96</v>
      </c>
      <c r="P39" s="8" t="s">
        <v>119</v>
      </c>
      <c r="Q39" s="10">
        <v>14.6</v>
      </c>
      <c r="R39" s="13">
        <f t="shared" si="2"/>
        <v>0</v>
      </c>
      <c r="S39" s="11">
        <f t="shared" si="3"/>
        <v>0</v>
      </c>
      <c r="T39" s="11">
        <f t="shared" si="4"/>
        <v>0</v>
      </c>
      <c r="U39" s="11">
        <f t="shared" si="5"/>
        <v>0</v>
      </c>
      <c r="V39" s="14">
        <f t="shared" si="6"/>
        <v>0</v>
      </c>
    </row>
    <row r="40" spans="1:22">
      <c r="A40" s="68">
        <f>IF('Common Application'!$E$41=E40,'Common Application'!$F$41,0)</f>
        <v>0</v>
      </c>
      <c r="B40" s="43">
        <f>IF('Common Application'!$E$42=E40,'Common Application'!$F$42,0)</f>
        <v>0</v>
      </c>
      <c r="C40" s="15">
        <f>IF('Common Application'!$E$43=E40,'Common Application'!$F$43,0)</f>
        <v>0</v>
      </c>
      <c r="D40" s="16">
        <f t="shared" si="0"/>
        <v>0</v>
      </c>
      <c r="E40" s="5" t="s">
        <v>121</v>
      </c>
      <c r="F40" s="17">
        <v>66</v>
      </c>
      <c r="G40" s="10">
        <v>1.1000000000000001</v>
      </c>
      <c r="H40" s="8" t="s">
        <v>116</v>
      </c>
      <c r="I40" s="9">
        <v>0.56999999999999995</v>
      </c>
      <c r="J40" s="9">
        <v>0.28000000000000003</v>
      </c>
      <c r="K40" s="9">
        <v>0.01</v>
      </c>
      <c r="L40" s="9">
        <v>0.13</v>
      </c>
      <c r="M40" s="10">
        <f t="shared" si="1"/>
        <v>0</v>
      </c>
      <c r="N40" s="11" t="s">
        <v>114</v>
      </c>
      <c r="O40" s="12">
        <v>67</v>
      </c>
      <c r="P40" s="8" t="s">
        <v>117</v>
      </c>
      <c r="Q40" s="10">
        <v>25.7</v>
      </c>
      <c r="R40" s="13">
        <f t="shared" si="2"/>
        <v>0</v>
      </c>
      <c r="S40" s="11">
        <f t="shared" si="3"/>
        <v>0</v>
      </c>
      <c r="T40" s="11">
        <f t="shared" si="4"/>
        <v>0</v>
      </c>
      <c r="U40" s="11">
        <f t="shared" si="5"/>
        <v>0</v>
      </c>
      <c r="V40" s="14">
        <f t="shared" si="6"/>
        <v>0</v>
      </c>
    </row>
    <row r="41" spans="1:22">
      <c r="A41" s="68">
        <f>IF('Common Application'!$E$41=E41,'Common Application'!$F$41,0)</f>
        <v>0</v>
      </c>
      <c r="B41" s="43">
        <f>IF('Common Application'!$E$42=E41,'Common Application'!$F$42,0)</f>
        <v>0</v>
      </c>
      <c r="C41" s="15">
        <f>IF('Common Application'!$E$43=E41,'Common Application'!$F$43,0)</f>
        <v>0</v>
      </c>
      <c r="D41" s="16">
        <f t="shared" si="0"/>
        <v>0</v>
      </c>
      <c r="E41" s="5" t="s">
        <v>122</v>
      </c>
      <c r="F41" s="17">
        <v>118</v>
      </c>
      <c r="G41" s="10">
        <v>1.2</v>
      </c>
      <c r="H41" s="8" t="s">
        <v>113</v>
      </c>
      <c r="I41" s="9">
        <v>0.7</v>
      </c>
      <c r="J41" s="9">
        <v>0.23</v>
      </c>
      <c r="K41" s="9">
        <v>0.01</v>
      </c>
      <c r="L41" s="9">
        <v>0.06</v>
      </c>
      <c r="M41" s="10">
        <f t="shared" si="1"/>
        <v>0</v>
      </c>
      <c r="N41" s="11" t="s">
        <v>114</v>
      </c>
      <c r="O41" s="12">
        <v>67</v>
      </c>
      <c r="P41" s="8" t="s">
        <v>113</v>
      </c>
      <c r="Q41" s="10">
        <v>14.6</v>
      </c>
      <c r="R41" s="13">
        <f t="shared" si="2"/>
        <v>0</v>
      </c>
      <c r="S41" s="11">
        <f t="shared" si="3"/>
        <v>0</v>
      </c>
      <c r="T41" s="11">
        <f t="shared" si="4"/>
        <v>0</v>
      </c>
      <c r="U41" s="11">
        <f t="shared" si="5"/>
        <v>0</v>
      </c>
      <c r="V41" s="14">
        <f t="shared" si="6"/>
        <v>0</v>
      </c>
    </row>
    <row r="42" spans="1:22">
      <c r="A42" s="68">
        <f>IF('Common Application'!$E$41=E42,'Common Application'!$F$41,0)</f>
        <v>0</v>
      </c>
      <c r="B42" s="43">
        <f>IF('Common Application'!$E$42=E42,'Common Application'!$F$42,0)</f>
        <v>0</v>
      </c>
      <c r="C42" s="15">
        <f>IF('Common Application'!$E$43=E42,'Common Application'!$F$43,0)</f>
        <v>0</v>
      </c>
      <c r="D42" s="16">
        <f t="shared" si="0"/>
        <v>0</v>
      </c>
      <c r="E42" s="5" t="s">
        <v>123</v>
      </c>
      <c r="F42" s="17">
        <v>75</v>
      </c>
      <c r="G42" s="10">
        <v>1.2</v>
      </c>
      <c r="H42" s="8" t="s">
        <v>119</v>
      </c>
      <c r="I42" s="9">
        <v>0.54</v>
      </c>
      <c r="J42" s="9">
        <v>0.35</v>
      </c>
      <c r="K42" s="9">
        <v>0.03</v>
      </c>
      <c r="L42" s="9">
        <v>0</v>
      </c>
      <c r="M42" s="10">
        <f t="shared" si="1"/>
        <v>0</v>
      </c>
      <c r="N42" s="11" t="s">
        <v>120</v>
      </c>
      <c r="O42" s="12">
        <v>96</v>
      </c>
      <c r="P42" s="8" t="s">
        <v>119</v>
      </c>
      <c r="Q42" s="10">
        <v>14.6</v>
      </c>
      <c r="R42" s="13">
        <f t="shared" si="2"/>
        <v>0</v>
      </c>
      <c r="S42" s="11">
        <f t="shared" si="3"/>
        <v>0</v>
      </c>
      <c r="T42" s="11">
        <f t="shared" si="4"/>
        <v>0</v>
      </c>
      <c r="U42" s="11">
        <f t="shared" si="5"/>
        <v>0</v>
      </c>
      <c r="V42" s="14">
        <f t="shared" si="6"/>
        <v>0</v>
      </c>
    </row>
    <row r="43" spans="1:22">
      <c r="A43" s="68">
        <f>IF('Common Application'!$E$41=E43,'Common Application'!$F$41,0)</f>
        <v>0</v>
      </c>
      <c r="B43" s="43">
        <f>IF('Common Application'!$E$42=E43,'Common Application'!$F$42,0)</f>
        <v>0</v>
      </c>
      <c r="C43" s="15">
        <f>IF('Common Application'!$E$43=E43,'Common Application'!$F$43,0)</f>
        <v>0</v>
      </c>
      <c r="D43" s="16">
        <f t="shared" si="0"/>
        <v>0</v>
      </c>
      <c r="E43" s="5" t="s">
        <v>124</v>
      </c>
      <c r="F43" s="17">
        <v>76</v>
      </c>
      <c r="G43" s="10">
        <v>1.2</v>
      </c>
      <c r="H43" s="8" t="s">
        <v>119</v>
      </c>
      <c r="I43" s="9">
        <v>0.54</v>
      </c>
      <c r="J43" s="9">
        <v>0.35</v>
      </c>
      <c r="K43" s="9">
        <v>0.03</v>
      </c>
      <c r="L43" s="9">
        <v>0</v>
      </c>
      <c r="M43" s="10">
        <f t="shared" si="1"/>
        <v>0</v>
      </c>
      <c r="N43" s="11" t="s">
        <v>120</v>
      </c>
      <c r="O43" s="12">
        <v>96</v>
      </c>
      <c r="P43" s="8" t="s">
        <v>119</v>
      </c>
      <c r="Q43" s="10">
        <v>14.6</v>
      </c>
      <c r="R43" s="13">
        <f t="shared" si="2"/>
        <v>0</v>
      </c>
      <c r="S43" s="11">
        <f t="shared" si="3"/>
        <v>0</v>
      </c>
      <c r="T43" s="11">
        <f t="shared" si="4"/>
        <v>0</v>
      </c>
      <c r="U43" s="11">
        <f t="shared" si="5"/>
        <v>0</v>
      </c>
      <c r="V43" s="14">
        <f t="shared" si="6"/>
        <v>0</v>
      </c>
    </row>
    <row r="44" spans="1:22">
      <c r="A44" s="68">
        <f>IF('Common Application'!$E$41=E44,'Common Application'!$F$41,0)</f>
        <v>0</v>
      </c>
      <c r="B44" s="43">
        <f>IF('Common Application'!$E$42=E44,'Common Application'!$F$42,0)</f>
        <v>0</v>
      </c>
      <c r="C44" s="15">
        <f>IF('Common Application'!$E$43=E44,'Common Application'!$F$43,0)</f>
        <v>0</v>
      </c>
      <c r="D44" s="16">
        <f t="shared" si="0"/>
        <v>0</v>
      </c>
      <c r="E44" s="5" t="s">
        <v>125</v>
      </c>
      <c r="F44" s="17">
        <v>75</v>
      </c>
      <c r="G44" s="10">
        <v>1.2</v>
      </c>
      <c r="H44" s="8" t="s">
        <v>119</v>
      </c>
      <c r="I44" s="9">
        <v>0.54</v>
      </c>
      <c r="J44" s="9">
        <v>0.35</v>
      </c>
      <c r="K44" s="9">
        <v>0.03</v>
      </c>
      <c r="L44" s="9">
        <v>0</v>
      </c>
      <c r="M44" s="10">
        <f t="shared" si="1"/>
        <v>0</v>
      </c>
      <c r="N44" s="11" t="s">
        <v>120</v>
      </c>
      <c r="O44" s="12">
        <v>96</v>
      </c>
      <c r="P44" s="8" t="s">
        <v>119</v>
      </c>
      <c r="Q44" s="10">
        <v>14.6</v>
      </c>
      <c r="R44" s="13">
        <f t="shared" si="2"/>
        <v>0</v>
      </c>
      <c r="S44" s="11">
        <f t="shared" si="3"/>
        <v>0</v>
      </c>
      <c r="T44" s="11">
        <f t="shared" si="4"/>
        <v>0</v>
      </c>
      <c r="U44" s="11">
        <f t="shared" si="5"/>
        <v>0</v>
      </c>
      <c r="V44" s="14">
        <f t="shared" si="6"/>
        <v>0</v>
      </c>
    </row>
    <row r="45" spans="1:22">
      <c r="A45" s="68">
        <f>IF('Common Application'!$E$41=E45,'Common Application'!$F$41,0)</f>
        <v>0</v>
      </c>
      <c r="B45" s="43">
        <f>IF('Common Application'!$E$42=E45,'Common Application'!$F$42,0)</f>
        <v>0</v>
      </c>
      <c r="C45" s="15">
        <f>IF('Common Application'!$E$43=E45,'Common Application'!$F$43,0)</f>
        <v>0</v>
      </c>
      <c r="D45" s="16">
        <f t="shared" si="0"/>
        <v>0</v>
      </c>
      <c r="E45" s="5" t="s">
        <v>126</v>
      </c>
      <c r="F45" s="17">
        <v>534</v>
      </c>
      <c r="G45" s="10">
        <v>1.5</v>
      </c>
      <c r="H45" s="8" t="s">
        <v>127</v>
      </c>
      <c r="I45" s="9">
        <v>0.54</v>
      </c>
      <c r="J45" s="9">
        <v>0.44</v>
      </c>
      <c r="K45" s="9">
        <v>0</v>
      </c>
      <c r="L45" s="9">
        <v>0</v>
      </c>
      <c r="M45" s="10">
        <f t="shared" si="1"/>
        <v>0</v>
      </c>
      <c r="N45" s="11" t="s">
        <v>114</v>
      </c>
      <c r="O45" s="12">
        <v>67</v>
      </c>
      <c r="P45" s="8" t="s">
        <v>128</v>
      </c>
      <c r="Q45" s="10">
        <v>215</v>
      </c>
      <c r="R45" s="13">
        <f t="shared" si="2"/>
        <v>0</v>
      </c>
      <c r="S45" s="11">
        <f t="shared" si="3"/>
        <v>0</v>
      </c>
      <c r="T45" s="11">
        <f t="shared" si="4"/>
        <v>0</v>
      </c>
      <c r="U45" s="11">
        <f t="shared" si="5"/>
        <v>0</v>
      </c>
      <c r="V45" s="14">
        <f t="shared" si="6"/>
        <v>0</v>
      </c>
    </row>
    <row r="46" spans="1:22">
      <c r="A46" s="68">
        <f>IF('Common Application'!$E$41=E46,'Common Application'!$F$41,0)</f>
        <v>0</v>
      </c>
      <c r="B46" s="43">
        <f>IF('Common Application'!$E$42=E46,'Common Application'!$F$42,0)</f>
        <v>0</v>
      </c>
      <c r="C46" s="15">
        <f>IF('Common Application'!$E$43=E46,'Common Application'!$F$43,0)</f>
        <v>0</v>
      </c>
      <c r="D46" s="16">
        <f t="shared" si="0"/>
        <v>0</v>
      </c>
      <c r="E46" s="5" t="s">
        <v>129</v>
      </c>
      <c r="F46" s="17">
        <v>213</v>
      </c>
      <c r="G46" s="10">
        <v>1.5</v>
      </c>
      <c r="H46" s="8" t="s">
        <v>130</v>
      </c>
      <c r="I46" s="9">
        <v>0.79</v>
      </c>
      <c r="J46" s="9">
        <v>0.21</v>
      </c>
      <c r="K46" s="9">
        <v>0</v>
      </c>
      <c r="L46" s="9">
        <v>0</v>
      </c>
      <c r="M46" s="10">
        <f t="shared" si="1"/>
        <v>0</v>
      </c>
      <c r="N46" s="11" t="s">
        <v>114</v>
      </c>
      <c r="O46" s="12">
        <v>67</v>
      </c>
      <c r="P46" s="8" t="s">
        <v>131</v>
      </c>
      <c r="Q46" s="10">
        <v>23.7</v>
      </c>
      <c r="R46" s="13">
        <f t="shared" si="2"/>
        <v>0</v>
      </c>
      <c r="S46" s="11">
        <f t="shared" si="3"/>
        <v>0</v>
      </c>
      <c r="T46" s="11">
        <f t="shared" si="4"/>
        <v>0</v>
      </c>
      <c r="U46" s="11">
        <f t="shared" si="5"/>
        <v>0</v>
      </c>
      <c r="V46" s="14">
        <f t="shared" si="6"/>
        <v>0</v>
      </c>
    </row>
    <row r="47" spans="1:22">
      <c r="A47" s="68">
        <f>IF('Common Application'!$E$41=E47,'Common Application'!$F$41,0)</f>
        <v>0</v>
      </c>
      <c r="B47" s="43">
        <f>IF('Common Application'!$E$42=E47,'Common Application'!$F$42,0)</f>
        <v>0</v>
      </c>
      <c r="C47" s="15">
        <f>IF('Common Application'!$E$43=E47,'Common Application'!$F$43,0)</f>
        <v>0</v>
      </c>
      <c r="D47" s="16">
        <f t="shared" si="0"/>
        <v>0</v>
      </c>
      <c r="E47" s="5" t="s">
        <v>132</v>
      </c>
      <c r="F47" s="17">
        <v>302</v>
      </c>
      <c r="G47" s="10">
        <v>1.5</v>
      </c>
      <c r="H47" s="8" t="s">
        <v>127</v>
      </c>
      <c r="I47" s="9">
        <v>0.54</v>
      </c>
      <c r="J47" s="9">
        <v>0.44</v>
      </c>
      <c r="K47" s="9">
        <v>0</v>
      </c>
      <c r="L47" s="9">
        <v>0</v>
      </c>
      <c r="M47" s="10">
        <f t="shared" si="1"/>
        <v>0</v>
      </c>
      <c r="N47" s="11" t="s">
        <v>114</v>
      </c>
      <c r="O47" s="12">
        <v>67</v>
      </c>
      <c r="P47" s="8" t="s">
        <v>128</v>
      </c>
      <c r="Q47" s="10">
        <v>215</v>
      </c>
      <c r="R47" s="13">
        <f t="shared" si="2"/>
        <v>0</v>
      </c>
      <c r="S47" s="11">
        <f t="shared" si="3"/>
        <v>0</v>
      </c>
      <c r="T47" s="11">
        <f t="shared" si="4"/>
        <v>0</v>
      </c>
      <c r="U47" s="11">
        <f t="shared" si="5"/>
        <v>0</v>
      </c>
      <c r="V47" s="14">
        <f t="shared" si="6"/>
        <v>0</v>
      </c>
    </row>
    <row r="48" spans="1:22">
      <c r="A48" s="68">
        <f>IF('Common Application'!$E$41=E48,'Common Application'!$F$41,0)</f>
        <v>0</v>
      </c>
      <c r="B48" s="43">
        <f>IF('Common Application'!$E$42=E48,'Common Application'!$F$42,0)</f>
        <v>0</v>
      </c>
      <c r="C48" s="15">
        <f>IF('Common Application'!$E$43=E48,'Common Application'!$F$43,0)</f>
        <v>0</v>
      </c>
      <c r="D48" s="16">
        <f t="shared" si="0"/>
        <v>0</v>
      </c>
      <c r="E48" s="5" t="s">
        <v>133</v>
      </c>
      <c r="F48" s="17">
        <v>225</v>
      </c>
      <c r="G48" s="10">
        <v>1.5</v>
      </c>
      <c r="H48" s="8" t="s">
        <v>130</v>
      </c>
      <c r="I48" s="9">
        <v>0.79</v>
      </c>
      <c r="J48" s="9">
        <v>0.21</v>
      </c>
      <c r="K48" s="9">
        <v>0</v>
      </c>
      <c r="L48" s="9">
        <v>0</v>
      </c>
      <c r="M48" s="10">
        <f t="shared" si="1"/>
        <v>0</v>
      </c>
      <c r="N48" s="11" t="s">
        <v>114</v>
      </c>
      <c r="O48" s="12">
        <v>67</v>
      </c>
      <c r="P48" s="8" t="s">
        <v>134</v>
      </c>
      <c r="Q48" s="10">
        <v>23.7</v>
      </c>
      <c r="R48" s="13">
        <f t="shared" si="2"/>
        <v>0</v>
      </c>
      <c r="S48" s="11">
        <f t="shared" si="3"/>
        <v>0</v>
      </c>
      <c r="T48" s="11">
        <f t="shared" si="4"/>
        <v>0</v>
      </c>
      <c r="U48" s="11">
        <f t="shared" si="5"/>
        <v>0</v>
      </c>
      <c r="V48" s="14">
        <f t="shared" si="6"/>
        <v>0</v>
      </c>
    </row>
    <row r="49" spans="1:22">
      <c r="A49" s="68">
        <f>IF('Common Application'!$E$41=E49,'Common Application'!$F$41,0)</f>
        <v>0</v>
      </c>
      <c r="B49" s="43">
        <f>IF('Common Application'!$E$42=E49,'Common Application'!$F$42,0)</f>
        <v>0</v>
      </c>
      <c r="C49" s="15">
        <f>IF('Common Application'!$E$43=E49,'Common Application'!$F$43,0)</f>
        <v>0</v>
      </c>
      <c r="D49" s="16">
        <f t="shared" si="0"/>
        <v>0</v>
      </c>
      <c r="E49" s="5" t="s">
        <v>135</v>
      </c>
      <c r="F49" s="17">
        <v>351</v>
      </c>
      <c r="G49" s="10">
        <v>1.5</v>
      </c>
      <c r="H49" s="8" t="s">
        <v>127</v>
      </c>
      <c r="I49" s="9">
        <v>0.54</v>
      </c>
      <c r="J49" s="9">
        <v>0.44</v>
      </c>
      <c r="K49" s="9">
        <v>0</v>
      </c>
      <c r="L49" s="9">
        <v>0</v>
      </c>
      <c r="M49" s="10">
        <f t="shared" si="1"/>
        <v>0</v>
      </c>
      <c r="N49" s="11" t="s">
        <v>114</v>
      </c>
      <c r="O49" s="12">
        <v>67</v>
      </c>
      <c r="P49" s="8" t="s">
        <v>128</v>
      </c>
      <c r="Q49" s="10">
        <v>215</v>
      </c>
      <c r="R49" s="13">
        <f t="shared" si="2"/>
        <v>0</v>
      </c>
      <c r="S49" s="11">
        <f t="shared" si="3"/>
        <v>0</v>
      </c>
      <c r="T49" s="11">
        <f t="shared" si="4"/>
        <v>0</v>
      </c>
      <c r="U49" s="11">
        <f t="shared" si="5"/>
        <v>0</v>
      </c>
      <c r="V49" s="14">
        <f t="shared" si="6"/>
        <v>0</v>
      </c>
    </row>
    <row r="50" spans="1:22">
      <c r="A50" s="68">
        <f>IF('Common Application'!$E$41=E50,'Common Application'!$F$41,0)</f>
        <v>0</v>
      </c>
      <c r="B50" s="43">
        <f>IF('Common Application'!$E$42=E50,'Common Application'!$F$42,0)</f>
        <v>0</v>
      </c>
      <c r="C50" s="15">
        <f>IF('Common Application'!$E$43=E50,'Common Application'!$F$43,0)</f>
        <v>0</v>
      </c>
      <c r="D50" s="16">
        <f t="shared" si="0"/>
        <v>0</v>
      </c>
      <c r="E50" s="5" t="s">
        <v>136</v>
      </c>
      <c r="F50" s="17">
        <v>370</v>
      </c>
      <c r="G50" s="10">
        <v>1.4</v>
      </c>
      <c r="H50" s="8" t="s">
        <v>137</v>
      </c>
      <c r="I50" s="9">
        <v>0.51</v>
      </c>
      <c r="J50" s="9">
        <v>0.37</v>
      </c>
      <c r="K50" s="9">
        <v>0.03</v>
      </c>
      <c r="L50" s="9">
        <v>0.09</v>
      </c>
      <c r="M50" s="10">
        <f t="shared" si="1"/>
        <v>0</v>
      </c>
      <c r="N50" s="11" t="s">
        <v>120</v>
      </c>
      <c r="O50" s="12">
        <v>96</v>
      </c>
      <c r="P50" s="8" t="s">
        <v>137</v>
      </c>
      <c r="Q50" s="10">
        <v>49.6</v>
      </c>
      <c r="R50" s="13">
        <f t="shared" si="2"/>
        <v>0</v>
      </c>
      <c r="S50" s="11">
        <f t="shared" si="3"/>
        <v>0</v>
      </c>
      <c r="T50" s="11">
        <f t="shared" si="4"/>
        <v>0</v>
      </c>
      <c r="U50" s="11">
        <f t="shared" si="5"/>
        <v>0</v>
      </c>
      <c r="V50" s="14">
        <f t="shared" si="6"/>
        <v>0</v>
      </c>
    </row>
    <row r="51" spans="1:22">
      <c r="A51" s="68">
        <f>IF('Common Application'!$E$41=E51,'Common Application'!$F$41,0)</f>
        <v>0</v>
      </c>
      <c r="B51" s="43">
        <f>IF('Common Application'!$E$42=E51,'Common Application'!$F$42,0)</f>
        <v>0</v>
      </c>
      <c r="C51" s="15">
        <f>IF('Common Application'!$E$43=E51,'Common Application'!$F$43,0)</f>
        <v>0</v>
      </c>
      <c r="D51" s="16">
        <f t="shared" si="0"/>
        <v>0</v>
      </c>
      <c r="E51" s="5" t="s">
        <v>138</v>
      </c>
      <c r="F51" s="17">
        <v>104</v>
      </c>
      <c r="G51" s="10">
        <v>1.3</v>
      </c>
      <c r="H51" s="8" t="s">
        <v>139</v>
      </c>
      <c r="I51" s="9">
        <v>0.56999999999999995</v>
      </c>
      <c r="J51" s="9">
        <v>0.28000000000000003</v>
      </c>
      <c r="K51" s="9">
        <v>0.01</v>
      </c>
      <c r="L51" s="9">
        <v>0.13</v>
      </c>
      <c r="M51" s="10">
        <f t="shared" si="1"/>
        <v>0</v>
      </c>
      <c r="N51" s="21" t="s">
        <v>140</v>
      </c>
      <c r="O51" s="12">
        <v>92</v>
      </c>
      <c r="P51" s="8" t="s">
        <v>117</v>
      </c>
      <c r="Q51" s="10">
        <v>25.7</v>
      </c>
      <c r="R51" s="13">
        <f t="shared" si="2"/>
        <v>0</v>
      </c>
      <c r="S51" s="11">
        <f t="shared" si="3"/>
        <v>0</v>
      </c>
      <c r="T51" s="11">
        <f t="shared" si="4"/>
        <v>0</v>
      </c>
      <c r="U51" s="11">
        <f t="shared" si="5"/>
        <v>0</v>
      </c>
      <c r="V51" s="14">
        <f t="shared" si="6"/>
        <v>0</v>
      </c>
    </row>
    <row r="52" spans="1:22">
      <c r="A52" s="68">
        <f>IF('Common Application'!$E$41=E52,'Common Application'!$F$41,0)</f>
        <v>0</v>
      </c>
      <c r="B52" s="43">
        <f>IF('Common Application'!$E$42=E52,'Common Application'!$F$42,0)</f>
        <v>0</v>
      </c>
      <c r="C52" s="15">
        <f>IF('Common Application'!$E$43=E52,'Common Application'!$F$43,0)</f>
        <v>0</v>
      </c>
      <c r="D52" s="16">
        <f t="shared" si="0"/>
        <v>0</v>
      </c>
      <c r="E52" s="5" t="s">
        <v>141</v>
      </c>
      <c r="F52" s="17">
        <v>94</v>
      </c>
      <c r="G52" s="10">
        <v>1</v>
      </c>
      <c r="H52" s="8" t="s">
        <v>142</v>
      </c>
      <c r="I52" s="9">
        <v>0.54</v>
      </c>
      <c r="J52" s="9">
        <v>0.39</v>
      </c>
      <c r="K52" s="9">
        <v>0.01</v>
      </c>
      <c r="L52" s="9">
        <v>0</v>
      </c>
      <c r="M52" s="10">
        <f t="shared" si="1"/>
        <v>0</v>
      </c>
      <c r="N52" s="21" t="s">
        <v>142</v>
      </c>
      <c r="O52" s="12">
        <v>57</v>
      </c>
      <c r="P52" s="8" t="s">
        <v>142</v>
      </c>
      <c r="Q52" s="10">
        <v>41.7</v>
      </c>
      <c r="R52" s="13">
        <f t="shared" si="2"/>
        <v>0</v>
      </c>
      <c r="S52" s="11">
        <f t="shared" si="3"/>
        <v>0</v>
      </c>
      <c r="T52" s="11">
        <f t="shared" si="4"/>
        <v>0</v>
      </c>
      <c r="U52" s="11">
        <f t="shared" si="5"/>
        <v>0</v>
      </c>
      <c r="V52" s="14">
        <f t="shared" si="6"/>
        <v>0</v>
      </c>
    </row>
    <row r="53" spans="1:22">
      <c r="A53" s="68">
        <f>IF('Common Application'!$E$41=E53,'Common Application'!$F$41,0)</f>
        <v>0</v>
      </c>
      <c r="B53" s="43">
        <f>IF('Common Application'!$E$42=E53,'Common Application'!$F$42,0)</f>
        <v>0</v>
      </c>
      <c r="C53" s="15">
        <f>IF('Common Application'!$E$43=E53,'Common Application'!$F$43,0)</f>
        <v>0</v>
      </c>
      <c r="D53" s="16">
        <f t="shared" si="0"/>
        <v>0</v>
      </c>
      <c r="E53" s="5" t="s">
        <v>143</v>
      </c>
      <c r="F53" s="17">
        <v>89</v>
      </c>
      <c r="G53" s="10">
        <v>1</v>
      </c>
      <c r="H53" s="8" t="s">
        <v>142</v>
      </c>
      <c r="I53" s="9">
        <v>0.54</v>
      </c>
      <c r="J53" s="9">
        <v>0.39</v>
      </c>
      <c r="K53" s="9">
        <v>0.01</v>
      </c>
      <c r="L53" s="9">
        <v>0</v>
      </c>
      <c r="M53" s="10">
        <f t="shared" si="1"/>
        <v>0</v>
      </c>
      <c r="N53" s="21" t="s">
        <v>142</v>
      </c>
      <c r="O53" s="12">
        <v>57</v>
      </c>
      <c r="P53" s="8" t="s">
        <v>142</v>
      </c>
      <c r="Q53" s="10">
        <v>41.7</v>
      </c>
      <c r="R53" s="13">
        <f t="shared" si="2"/>
        <v>0</v>
      </c>
      <c r="S53" s="11">
        <f t="shared" si="3"/>
        <v>0</v>
      </c>
      <c r="T53" s="11">
        <f t="shared" si="4"/>
        <v>0</v>
      </c>
      <c r="U53" s="11">
        <f t="shared" si="5"/>
        <v>0</v>
      </c>
      <c r="V53" s="14">
        <f t="shared" si="6"/>
        <v>0</v>
      </c>
    </row>
    <row r="54" spans="1:22">
      <c r="A54" s="68">
        <f>IF('Common Application'!$E$41=E54,'Common Application'!$F$41,0)</f>
        <v>0</v>
      </c>
      <c r="B54" s="43">
        <f>IF('Common Application'!$E$42=E54,'Common Application'!$F$42,0)</f>
        <v>0</v>
      </c>
      <c r="C54" s="15">
        <f>IF('Common Application'!$E$43=E54,'Common Application'!$F$43,0)</f>
        <v>0</v>
      </c>
      <c r="D54" s="16">
        <f t="shared" si="0"/>
        <v>0</v>
      </c>
      <c r="E54" s="5" t="s">
        <v>144</v>
      </c>
      <c r="F54" s="17">
        <v>227</v>
      </c>
      <c r="G54" s="10">
        <v>1.2</v>
      </c>
      <c r="H54" s="8" t="s">
        <v>137</v>
      </c>
      <c r="I54" s="9">
        <v>0.51</v>
      </c>
      <c r="J54" s="9">
        <v>0.37</v>
      </c>
      <c r="K54" s="9">
        <v>0.03</v>
      </c>
      <c r="L54" s="9">
        <v>0.09</v>
      </c>
      <c r="M54" s="10">
        <f t="shared" si="1"/>
        <v>0</v>
      </c>
      <c r="N54" s="11" t="s">
        <v>145</v>
      </c>
      <c r="O54" s="12">
        <v>75</v>
      </c>
      <c r="P54" s="8" t="s">
        <v>137</v>
      </c>
      <c r="Q54" s="10">
        <v>49.6</v>
      </c>
      <c r="R54" s="13">
        <f t="shared" si="2"/>
        <v>0</v>
      </c>
      <c r="S54" s="11">
        <f t="shared" si="3"/>
        <v>0</v>
      </c>
      <c r="T54" s="11">
        <f t="shared" si="4"/>
        <v>0</v>
      </c>
      <c r="U54" s="11">
        <f t="shared" si="5"/>
        <v>0</v>
      </c>
      <c r="V54" s="14">
        <f t="shared" si="6"/>
        <v>0</v>
      </c>
    </row>
    <row r="55" spans="1:22">
      <c r="A55" s="68">
        <f>IF('Common Application'!$E$41=E55,'Common Application'!$F$41,0)</f>
        <v>0</v>
      </c>
      <c r="B55" s="43">
        <f>IF('Common Application'!$E$42=E55,'Common Application'!$F$42,0)</f>
        <v>0</v>
      </c>
      <c r="C55" s="15">
        <f>IF('Common Application'!$E$43=E55,'Common Application'!$F$43,0)</f>
        <v>0</v>
      </c>
      <c r="D55" s="16">
        <f t="shared" si="0"/>
        <v>0</v>
      </c>
      <c r="E55" s="5" t="s">
        <v>146</v>
      </c>
      <c r="F55" s="17">
        <v>59</v>
      </c>
      <c r="G55" s="10">
        <v>1</v>
      </c>
      <c r="H55" s="8" t="s">
        <v>147</v>
      </c>
      <c r="I55" s="9">
        <v>0.51</v>
      </c>
      <c r="J55" s="9">
        <v>0.37</v>
      </c>
      <c r="K55" s="9">
        <v>0.03</v>
      </c>
      <c r="L55" s="9">
        <v>0.09</v>
      </c>
      <c r="M55" s="10">
        <f t="shared" si="1"/>
        <v>0</v>
      </c>
      <c r="N55" s="11" t="s">
        <v>145</v>
      </c>
      <c r="O55" s="12">
        <v>75</v>
      </c>
      <c r="P55" s="8" t="s">
        <v>148</v>
      </c>
      <c r="Q55" s="10">
        <v>15.6</v>
      </c>
      <c r="R55" s="13">
        <f t="shared" si="2"/>
        <v>0</v>
      </c>
      <c r="S55" s="11">
        <f t="shared" si="3"/>
        <v>0</v>
      </c>
      <c r="T55" s="11">
        <f t="shared" si="4"/>
        <v>0</v>
      </c>
      <c r="U55" s="11">
        <f t="shared" si="5"/>
        <v>0</v>
      </c>
      <c r="V55" s="14">
        <f t="shared" si="6"/>
        <v>0</v>
      </c>
    </row>
    <row r="56" spans="1:22">
      <c r="A56" s="68">
        <f>IF('Common Application'!$E$41=E56,'Common Application'!$F$41,0)</f>
        <v>0</v>
      </c>
      <c r="B56" s="43">
        <f>IF('Common Application'!$E$42=E56,'Common Application'!$F$42,0)</f>
        <v>0</v>
      </c>
      <c r="C56" s="15">
        <f>IF('Common Application'!$E$43=E56,'Common Application'!$F$43,0)</f>
        <v>0</v>
      </c>
      <c r="D56" s="16">
        <f t="shared" si="0"/>
        <v>0</v>
      </c>
      <c r="E56" s="5" t="s">
        <v>149</v>
      </c>
      <c r="F56" s="17">
        <v>73</v>
      </c>
      <c r="G56" s="10">
        <v>1.2</v>
      </c>
      <c r="H56" s="8" t="s">
        <v>148</v>
      </c>
      <c r="I56" s="9">
        <v>0.67</v>
      </c>
      <c r="J56" s="9">
        <v>0.27</v>
      </c>
      <c r="K56" s="9">
        <v>0</v>
      </c>
      <c r="L56" s="9">
        <v>0</v>
      </c>
      <c r="M56" s="10">
        <f t="shared" si="1"/>
        <v>0</v>
      </c>
      <c r="N56" s="11" t="s">
        <v>145</v>
      </c>
      <c r="O56" s="12">
        <v>76</v>
      </c>
      <c r="P56" s="8" t="s">
        <v>148</v>
      </c>
      <c r="Q56" s="10">
        <v>15.6</v>
      </c>
      <c r="R56" s="13">
        <f t="shared" si="2"/>
        <v>0</v>
      </c>
      <c r="S56" s="11">
        <f t="shared" si="3"/>
        <v>0</v>
      </c>
      <c r="T56" s="11">
        <f t="shared" si="4"/>
        <v>0</v>
      </c>
      <c r="U56" s="11">
        <f t="shared" si="5"/>
        <v>0</v>
      </c>
      <c r="V56" s="14">
        <f t="shared" si="6"/>
        <v>0</v>
      </c>
    </row>
    <row r="57" spans="1:22">
      <c r="A57" s="68">
        <f>IF('Common Application'!$E$41=E57,'Common Application'!$F$41,0)</f>
        <v>0</v>
      </c>
      <c r="B57" s="43">
        <f>IF('Common Application'!$E$42=E57,'Common Application'!$F$42,0)</f>
        <v>0</v>
      </c>
      <c r="C57" s="15">
        <f>IF('Common Application'!$E$43=E57,'Common Application'!$F$43,0)</f>
        <v>0</v>
      </c>
      <c r="D57" s="16">
        <f t="shared" si="0"/>
        <v>0</v>
      </c>
      <c r="E57" s="5" t="s">
        <v>150</v>
      </c>
      <c r="F57" s="17">
        <v>52</v>
      </c>
      <c r="G57" s="10">
        <v>1.2</v>
      </c>
      <c r="H57" s="8" t="s">
        <v>139</v>
      </c>
      <c r="I57" s="9">
        <v>0.56999999999999995</v>
      </c>
      <c r="J57" s="9">
        <v>0.28000000000000003</v>
      </c>
      <c r="K57" s="9">
        <v>0.01</v>
      </c>
      <c r="L57" s="9">
        <v>0.13</v>
      </c>
      <c r="M57" s="10">
        <f t="shared" si="1"/>
        <v>0</v>
      </c>
      <c r="N57" s="21" t="s">
        <v>151</v>
      </c>
      <c r="O57" s="12">
        <v>50</v>
      </c>
      <c r="P57" s="8" t="s">
        <v>117</v>
      </c>
      <c r="Q57" s="10">
        <v>25.7</v>
      </c>
      <c r="R57" s="13">
        <f t="shared" si="2"/>
        <v>0</v>
      </c>
      <c r="S57" s="11">
        <f t="shared" si="3"/>
        <v>0</v>
      </c>
      <c r="T57" s="11">
        <f t="shared" si="4"/>
        <v>0</v>
      </c>
      <c r="U57" s="11">
        <f t="shared" si="5"/>
        <v>0</v>
      </c>
      <c r="V57" s="14">
        <f t="shared" si="6"/>
        <v>0</v>
      </c>
    </row>
    <row r="58" spans="1:22">
      <c r="A58" s="68">
        <f>IF('Common Application'!$E$41=E58,'Common Application'!$F$41,0)</f>
        <v>0</v>
      </c>
      <c r="B58" s="43">
        <f>IF('Common Application'!$E$42=E58,'Common Application'!$F$42,0)</f>
        <v>0</v>
      </c>
      <c r="C58" s="15">
        <f>IF('Common Application'!$E$43=E58,'Common Application'!$F$43,0)</f>
        <v>0</v>
      </c>
      <c r="D58" s="16">
        <f t="shared" si="0"/>
        <v>0</v>
      </c>
      <c r="E58" s="5" t="s">
        <v>152</v>
      </c>
      <c r="F58" s="17">
        <v>95</v>
      </c>
      <c r="G58" s="10">
        <v>1.6</v>
      </c>
      <c r="H58" s="8" t="s">
        <v>139</v>
      </c>
      <c r="I58" s="9">
        <v>0.56999999999999995</v>
      </c>
      <c r="J58" s="9">
        <v>0.28000000000000003</v>
      </c>
      <c r="K58" s="9">
        <v>0.01</v>
      </c>
      <c r="L58" s="9">
        <v>0.13</v>
      </c>
      <c r="M58" s="10">
        <f t="shared" si="1"/>
        <v>0</v>
      </c>
      <c r="N58" s="21" t="s">
        <v>140</v>
      </c>
      <c r="O58" s="12">
        <v>92</v>
      </c>
      <c r="P58" s="8" t="s">
        <v>117</v>
      </c>
      <c r="Q58" s="10">
        <v>25.7</v>
      </c>
      <c r="R58" s="13">
        <f t="shared" si="2"/>
        <v>0</v>
      </c>
      <c r="S58" s="11">
        <f t="shared" si="3"/>
        <v>0</v>
      </c>
      <c r="T58" s="11">
        <f t="shared" si="4"/>
        <v>0</v>
      </c>
      <c r="U58" s="11">
        <f t="shared" si="5"/>
        <v>0</v>
      </c>
      <c r="V58" s="14">
        <f t="shared" si="6"/>
        <v>0</v>
      </c>
    </row>
    <row r="59" spans="1:22">
      <c r="A59" s="68">
        <f>IF('Common Application'!$E$41=E59,'Common Application'!$F$41,0)</f>
        <v>0</v>
      </c>
      <c r="B59" s="43">
        <f>IF('Common Application'!$E$42=E59,'Common Application'!$F$42,0)</f>
        <v>0</v>
      </c>
      <c r="C59" s="15">
        <f>IF('Common Application'!$E$43=E59,'Common Application'!$F$43,0)</f>
        <v>0</v>
      </c>
      <c r="D59" s="16">
        <f t="shared" si="0"/>
        <v>0</v>
      </c>
      <c r="E59" s="5" t="s">
        <v>153</v>
      </c>
      <c r="F59" s="17">
        <v>95</v>
      </c>
      <c r="G59" s="10">
        <v>1.6</v>
      </c>
      <c r="H59" s="8" t="s">
        <v>139</v>
      </c>
      <c r="I59" s="9">
        <v>0.56999999999999995</v>
      </c>
      <c r="J59" s="9">
        <v>0.28000000000000003</v>
      </c>
      <c r="K59" s="9">
        <v>0.01</v>
      </c>
      <c r="L59" s="9">
        <v>0.13</v>
      </c>
      <c r="M59" s="10">
        <f t="shared" si="1"/>
        <v>0</v>
      </c>
      <c r="N59" s="21" t="s">
        <v>140</v>
      </c>
      <c r="O59" s="12">
        <v>92</v>
      </c>
      <c r="P59" s="8" t="s">
        <v>117</v>
      </c>
      <c r="Q59" s="10">
        <v>25.7</v>
      </c>
      <c r="R59" s="13">
        <f t="shared" si="2"/>
        <v>0</v>
      </c>
      <c r="S59" s="11">
        <f t="shared" si="3"/>
        <v>0</v>
      </c>
      <c r="T59" s="11">
        <f t="shared" si="4"/>
        <v>0</v>
      </c>
      <c r="U59" s="11">
        <f t="shared" si="5"/>
        <v>0</v>
      </c>
      <c r="V59" s="14">
        <f t="shared" si="6"/>
        <v>0</v>
      </c>
    </row>
    <row r="60" spans="1:22">
      <c r="A60" s="68">
        <f>IF('Common Application'!$E$41=E60,'Common Application'!$F$41,0)</f>
        <v>0</v>
      </c>
      <c r="B60" s="43">
        <f>IF('Common Application'!$E$42=E60,'Common Application'!$F$42,0)</f>
        <v>0</v>
      </c>
      <c r="C60" s="15">
        <f>IF('Common Application'!$E$43=E60,'Common Application'!$F$43,0)</f>
        <v>0</v>
      </c>
      <c r="D60" s="16">
        <f t="shared" si="0"/>
        <v>0</v>
      </c>
      <c r="E60" s="5" t="s">
        <v>113</v>
      </c>
      <c r="F60" s="17">
        <v>90</v>
      </c>
      <c r="G60" s="10">
        <v>1</v>
      </c>
      <c r="H60" s="8" t="s">
        <v>113</v>
      </c>
      <c r="I60" s="9">
        <v>0.7</v>
      </c>
      <c r="J60" s="9">
        <v>0.23</v>
      </c>
      <c r="K60" s="9">
        <v>0.01</v>
      </c>
      <c r="L60" s="9">
        <v>0.06</v>
      </c>
      <c r="M60" s="10">
        <f t="shared" si="1"/>
        <v>0</v>
      </c>
      <c r="N60" s="11" t="s">
        <v>114</v>
      </c>
      <c r="O60" s="12">
        <v>67</v>
      </c>
      <c r="P60" s="8" t="s">
        <v>113</v>
      </c>
      <c r="Q60" s="10">
        <v>14.6</v>
      </c>
      <c r="R60" s="13">
        <f t="shared" si="2"/>
        <v>0</v>
      </c>
      <c r="S60" s="11">
        <f t="shared" si="3"/>
        <v>0</v>
      </c>
      <c r="T60" s="11">
        <f t="shared" si="4"/>
        <v>0</v>
      </c>
      <c r="U60" s="11">
        <f t="shared" si="5"/>
        <v>0</v>
      </c>
      <c r="V60" s="14">
        <f t="shared" si="6"/>
        <v>0</v>
      </c>
    </row>
    <row r="61" spans="1:22">
      <c r="A61" s="68">
        <f>IF('Common Application'!$E$41=E61,'Common Application'!$F$41,0)</f>
        <v>0</v>
      </c>
      <c r="B61" s="43">
        <f>IF('Common Application'!$E$42=E61,'Common Application'!$F$42,0)</f>
        <v>0</v>
      </c>
      <c r="C61" s="15">
        <f>IF('Common Application'!$E$43=E61,'Common Application'!$F$43,0)</f>
        <v>0</v>
      </c>
      <c r="D61" s="16">
        <f t="shared" si="0"/>
        <v>0</v>
      </c>
      <c r="E61" s="5" t="s">
        <v>154</v>
      </c>
      <c r="F61" s="17">
        <v>95</v>
      </c>
      <c r="G61" s="10">
        <v>1.6</v>
      </c>
      <c r="H61" s="8" t="s">
        <v>139</v>
      </c>
      <c r="I61" s="9">
        <v>0.56999999999999995</v>
      </c>
      <c r="J61" s="9">
        <v>0.28000000000000003</v>
      </c>
      <c r="K61" s="9">
        <v>0.01</v>
      </c>
      <c r="L61" s="9">
        <v>0.13</v>
      </c>
      <c r="M61" s="10">
        <f t="shared" si="1"/>
        <v>0</v>
      </c>
      <c r="N61" s="21" t="s">
        <v>140</v>
      </c>
      <c r="O61" s="12">
        <v>92</v>
      </c>
      <c r="P61" s="8" t="s">
        <v>117</v>
      </c>
      <c r="Q61" s="10">
        <v>25.7</v>
      </c>
      <c r="R61" s="13">
        <f t="shared" si="2"/>
        <v>0</v>
      </c>
      <c r="S61" s="11">
        <f t="shared" si="3"/>
        <v>0</v>
      </c>
      <c r="T61" s="11">
        <f t="shared" si="4"/>
        <v>0</v>
      </c>
      <c r="U61" s="11">
        <f t="shared" si="5"/>
        <v>0</v>
      </c>
      <c r="V61" s="14">
        <f t="shared" si="6"/>
        <v>0</v>
      </c>
    </row>
    <row r="62" spans="1:22">
      <c r="A62" s="68">
        <f>IF('Common Application'!$E$41=E62,'Common Application'!$F$41,0)</f>
        <v>0</v>
      </c>
      <c r="B62" s="43">
        <f>IF('Common Application'!$E$42=E62,'Common Application'!$F$42,0)</f>
        <v>0</v>
      </c>
      <c r="C62" s="15">
        <f>IF('Common Application'!$E$43=E62,'Common Application'!$F$43,0)</f>
        <v>0</v>
      </c>
      <c r="D62" s="16">
        <f t="shared" si="0"/>
        <v>0</v>
      </c>
      <c r="E62" s="5" t="s">
        <v>117</v>
      </c>
      <c r="F62" s="17">
        <v>66</v>
      </c>
      <c r="G62" s="10">
        <v>1.1000000000000001</v>
      </c>
      <c r="H62" s="8" t="s">
        <v>139</v>
      </c>
      <c r="I62" s="9">
        <v>0.56999999999999995</v>
      </c>
      <c r="J62" s="9">
        <v>0.28000000000000003</v>
      </c>
      <c r="K62" s="9">
        <v>0.01</v>
      </c>
      <c r="L62" s="9">
        <v>0.13</v>
      </c>
      <c r="M62" s="10">
        <f t="shared" si="1"/>
        <v>0</v>
      </c>
      <c r="N62" s="21" t="s">
        <v>151</v>
      </c>
      <c r="O62" s="12">
        <v>50</v>
      </c>
      <c r="P62" s="8" t="s">
        <v>117</v>
      </c>
      <c r="Q62" s="10">
        <v>25.7</v>
      </c>
      <c r="R62" s="13">
        <f t="shared" si="2"/>
        <v>0</v>
      </c>
      <c r="S62" s="11">
        <f t="shared" si="3"/>
        <v>0</v>
      </c>
      <c r="T62" s="11">
        <f t="shared" si="4"/>
        <v>0</v>
      </c>
      <c r="U62" s="11">
        <f t="shared" si="5"/>
        <v>0</v>
      </c>
      <c r="V62" s="14">
        <f t="shared" si="6"/>
        <v>0</v>
      </c>
    </row>
    <row r="63" spans="1:22">
      <c r="A63" s="68">
        <f>IF('Common Application'!$E$41=E63,'Common Application'!$F$41,0)</f>
        <v>0</v>
      </c>
      <c r="B63" s="43">
        <f>IF('Common Application'!$E$42=E63,'Common Application'!$F$42,0)</f>
        <v>0</v>
      </c>
      <c r="C63" s="15">
        <f>IF('Common Application'!$E$43=E63,'Common Application'!$F$43,0)</f>
        <v>0</v>
      </c>
      <c r="D63" s="16">
        <f t="shared" si="0"/>
        <v>0</v>
      </c>
      <c r="E63" s="5" t="s">
        <v>155</v>
      </c>
      <c r="F63" s="17">
        <v>90</v>
      </c>
      <c r="G63" s="10">
        <v>1</v>
      </c>
      <c r="H63" s="8" t="s">
        <v>156</v>
      </c>
      <c r="I63" s="9">
        <v>0.55000000000000004</v>
      </c>
      <c r="J63" s="9">
        <v>0.31</v>
      </c>
      <c r="K63" s="9">
        <v>0.02</v>
      </c>
      <c r="L63" s="9">
        <v>0</v>
      </c>
      <c r="M63" s="10">
        <f t="shared" si="1"/>
        <v>0</v>
      </c>
      <c r="N63" s="21" t="s">
        <v>151</v>
      </c>
      <c r="O63" s="12">
        <v>50</v>
      </c>
      <c r="P63" s="8" t="s">
        <v>157</v>
      </c>
      <c r="Q63" s="10">
        <v>42.1</v>
      </c>
      <c r="R63" s="13">
        <f t="shared" si="2"/>
        <v>0</v>
      </c>
      <c r="S63" s="11">
        <f t="shared" si="3"/>
        <v>0</v>
      </c>
      <c r="T63" s="11">
        <f t="shared" si="4"/>
        <v>0</v>
      </c>
      <c r="U63" s="11">
        <f t="shared" si="5"/>
        <v>0</v>
      </c>
      <c r="V63" s="14">
        <f t="shared" si="6"/>
        <v>0</v>
      </c>
    </row>
    <row r="64" spans="1:22">
      <c r="A64" s="68">
        <f>IF('Common Application'!$E$41=E64,'Common Application'!$F$41,0)</f>
        <v>0</v>
      </c>
      <c r="B64" s="43">
        <f>IF('Common Application'!$E$42=E64,'Common Application'!$F$42,0)</f>
        <v>0</v>
      </c>
      <c r="C64" s="15">
        <f>IF('Common Application'!$E$43=E64,'Common Application'!$F$43,0)</f>
        <v>0</v>
      </c>
      <c r="D64" s="16">
        <f t="shared" si="0"/>
        <v>0</v>
      </c>
      <c r="E64" s="5" t="s">
        <v>158</v>
      </c>
      <c r="F64" s="17">
        <v>66</v>
      </c>
      <c r="G64" s="10">
        <v>1.1000000000000001</v>
      </c>
      <c r="H64" s="8" t="s">
        <v>139</v>
      </c>
      <c r="I64" s="9">
        <v>0.56999999999999995</v>
      </c>
      <c r="J64" s="9">
        <v>0.28000000000000003</v>
      </c>
      <c r="K64" s="9">
        <v>0.01</v>
      </c>
      <c r="L64" s="9">
        <v>0.13</v>
      </c>
      <c r="M64" s="10">
        <f t="shared" si="1"/>
        <v>0</v>
      </c>
      <c r="N64" s="21" t="s">
        <v>151</v>
      </c>
      <c r="O64" s="12">
        <v>50</v>
      </c>
      <c r="P64" s="8" t="s">
        <v>117</v>
      </c>
      <c r="Q64" s="10">
        <v>25.7</v>
      </c>
      <c r="R64" s="13">
        <f t="shared" si="2"/>
        <v>0</v>
      </c>
      <c r="S64" s="11">
        <f t="shared" si="3"/>
        <v>0</v>
      </c>
      <c r="T64" s="11">
        <f t="shared" si="4"/>
        <v>0</v>
      </c>
      <c r="U64" s="11">
        <f t="shared" si="5"/>
        <v>0</v>
      </c>
      <c r="V64" s="14">
        <f t="shared" si="6"/>
        <v>0</v>
      </c>
    </row>
    <row r="65" spans="1:22">
      <c r="A65" s="68">
        <f>IF('Common Application'!$E$41=E65,'Common Application'!$F$41,0)</f>
        <v>0</v>
      </c>
      <c r="B65" s="43">
        <f>IF('Common Application'!$E$42=E65,'Common Application'!$F$42,0)</f>
        <v>0</v>
      </c>
      <c r="C65" s="15">
        <f>IF('Common Application'!$E$43=E65,'Common Application'!$F$43,0)</f>
        <v>0</v>
      </c>
      <c r="D65" s="16">
        <f t="shared" si="0"/>
        <v>0</v>
      </c>
      <c r="E65" s="5" t="s">
        <v>159</v>
      </c>
      <c r="F65" s="17">
        <v>46</v>
      </c>
      <c r="G65" s="10">
        <v>1.3</v>
      </c>
      <c r="H65" s="8" t="s">
        <v>160</v>
      </c>
      <c r="I65" s="9">
        <v>0.47</v>
      </c>
      <c r="J65" s="9">
        <v>0.5</v>
      </c>
      <c r="K65" s="9">
        <v>0.03</v>
      </c>
      <c r="L65" s="9">
        <v>0</v>
      </c>
      <c r="M65" s="10">
        <f t="shared" si="1"/>
        <v>0</v>
      </c>
      <c r="N65" s="21" t="s">
        <v>140</v>
      </c>
      <c r="O65" s="12">
        <v>92</v>
      </c>
      <c r="P65" s="8" t="s">
        <v>161</v>
      </c>
      <c r="Q65" s="10">
        <v>7.3</v>
      </c>
      <c r="R65" s="13">
        <f t="shared" si="2"/>
        <v>0</v>
      </c>
      <c r="S65" s="11">
        <f t="shared" si="3"/>
        <v>0</v>
      </c>
      <c r="T65" s="11">
        <f t="shared" si="4"/>
        <v>0</v>
      </c>
      <c r="U65" s="11">
        <f t="shared" si="5"/>
        <v>0</v>
      </c>
      <c r="V65" s="14">
        <f t="shared" si="6"/>
        <v>0</v>
      </c>
    </row>
    <row r="66" spans="1:22">
      <c r="A66" s="68">
        <f>IF('Common Application'!$E$41=E66,'Common Application'!$F$41,0)</f>
        <v>0</v>
      </c>
      <c r="B66" s="43">
        <f>IF('Common Application'!$E$42=E66,'Common Application'!$F$42,0)</f>
        <v>0</v>
      </c>
      <c r="C66" s="15">
        <f>IF('Common Application'!$E$43=E66,'Common Application'!$F$43,0)</f>
        <v>0</v>
      </c>
      <c r="D66" s="16">
        <f t="shared" si="0"/>
        <v>0</v>
      </c>
      <c r="E66" s="5" t="s">
        <v>162</v>
      </c>
      <c r="F66" s="17">
        <v>124</v>
      </c>
      <c r="G66" s="10">
        <v>1</v>
      </c>
      <c r="H66" s="8" t="s">
        <v>163</v>
      </c>
      <c r="I66" s="9">
        <v>0.6</v>
      </c>
      <c r="J66" s="9">
        <v>0.35</v>
      </c>
      <c r="K66" s="9">
        <v>0.05</v>
      </c>
      <c r="L66" s="9">
        <v>0</v>
      </c>
      <c r="M66" s="10">
        <f t="shared" si="1"/>
        <v>0</v>
      </c>
      <c r="N66" s="21" t="s">
        <v>142</v>
      </c>
      <c r="O66" s="12">
        <v>57</v>
      </c>
      <c r="P66" s="8" t="s">
        <v>164</v>
      </c>
      <c r="Q66" s="10">
        <v>60.2</v>
      </c>
      <c r="R66" s="13">
        <f t="shared" si="2"/>
        <v>0</v>
      </c>
      <c r="S66" s="11">
        <f t="shared" si="3"/>
        <v>0</v>
      </c>
      <c r="T66" s="11">
        <f t="shared" si="4"/>
        <v>0</v>
      </c>
      <c r="U66" s="11">
        <f t="shared" si="5"/>
        <v>0</v>
      </c>
      <c r="V66" s="14">
        <f t="shared" si="6"/>
        <v>0</v>
      </c>
    </row>
    <row r="67" spans="1:22">
      <c r="A67" s="68">
        <f>IF('Common Application'!$E$41=E67,'Common Application'!$F$41,0)</f>
        <v>0</v>
      </c>
      <c r="B67" s="43">
        <f>IF('Common Application'!$E$42=E67,'Common Application'!$F$42,0)</f>
        <v>0</v>
      </c>
      <c r="C67" s="15">
        <f>IF('Common Application'!$E$43=E67,'Common Application'!$F$43,0)</f>
        <v>0</v>
      </c>
      <c r="D67" s="16">
        <f t="shared" si="0"/>
        <v>0</v>
      </c>
      <c r="E67" s="5" t="s">
        <v>165</v>
      </c>
      <c r="F67" s="17">
        <v>79</v>
      </c>
      <c r="G67" s="10">
        <v>0.7</v>
      </c>
      <c r="H67" s="8" t="s">
        <v>163</v>
      </c>
      <c r="I67" s="9">
        <v>0.6</v>
      </c>
      <c r="J67" s="9">
        <v>0.35</v>
      </c>
      <c r="K67" s="9">
        <v>0.05</v>
      </c>
      <c r="L67" s="9">
        <v>0</v>
      </c>
      <c r="M67" s="10">
        <f t="shared" si="1"/>
        <v>0</v>
      </c>
      <c r="N67" s="21" t="s">
        <v>166</v>
      </c>
      <c r="O67" s="71">
        <v>56</v>
      </c>
      <c r="P67" s="8" t="s">
        <v>167</v>
      </c>
      <c r="Q67" s="10">
        <v>42</v>
      </c>
      <c r="R67" s="13">
        <f t="shared" si="2"/>
        <v>0</v>
      </c>
      <c r="S67" s="11">
        <f t="shared" si="3"/>
        <v>0</v>
      </c>
      <c r="T67" s="11">
        <f t="shared" si="4"/>
        <v>0</v>
      </c>
      <c r="U67" s="11">
        <f t="shared" si="5"/>
        <v>0</v>
      </c>
      <c r="V67" s="14">
        <f t="shared" si="6"/>
        <v>0</v>
      </c>
    </row>
    <row r="68" spans="1:22">
      <c r="A68" s="72">
        <f>IF('Common Application'!$E$41=E68,'Common Application'!$F$41,0)</f>
        <v>0</v>
      </c>
      <c r="B68" s="73">
        <f>IF('Common Application'!$E$42=E68,'Common Application'!$F$42,0)</f>
        <v>0</v>
      </c>
      <c r="C68" s="74">
        <f>IF('Common Application'!$E$43=E68,'Common Application'!$F$43,0)</f>
        <v>0</v>
      </c>
      <c r="D68" s="75">
        <f t="shared" si="0"/>
        <v>0</v>
      </c>
      <c r="E68" s="76" t="s">
        <v>195</v>
      </c>
      <c r="F68" s="77">
        <v>37.5</v>
      </c>
      <c r="G68" s="78">
        <v>0.7</v>
      </c>
      <c r="H68" s="79" t="s">
        <v>196</v>
      </c>
      <c r="I68" s="80"/>
      <c r="J68" s="80"/>
      <c r="K68" s="80"/>
      <c r="L68" s="80"/>
      <c r="M68" s="78"/>
      <c r="N68" s="81" t="s">
        <v>197</v>
      </c>
      <c r="O68" s="82">
        <v>55</v>
      </c>
      <c r="P68" s="81" t="s">
        <v>197</v>
      </c>
      <c r="Q68" s="78"/>
      <c r="R68" s="83">
        <f t="shared" si="2"/>
        <v>0</v>
      </c>
      <c r="S68" s="84">
        <f t="shared" si="3"/>
        <v>0</v>
      </c>
      <c r="T68" s="84">
        <f t="shared" si="4"/>
        <v>0</v>
      </c>
      <c r="U68" s="84">
        <f t="shared" si="5"/>
        <v>0</v>
      </c>
      <c r="V68" s="85">
        <f t="shared" si="6"/>
        <v>0</v>
      </c>
    </row>
    <row r="69" spans="1:22">
      <c r="A69" s="68">
        <f>IF('Common Application'!$E$41=E69,'Common Application'!$F$41,0)</f>
        <v>0</v>
      </c>
      <c r="B69" s="43">
        <f>IF('Common Application'!$E$42=E69,'Common Application'!$F$42,0)</f>
        <v>0</v>
      </c>
      <c r="C69" s="15">
        <f>IF('Common Application'!$E$43=E69,'Common Application'!$F$43,0)</f>
        <v>0</v>
      </c>
      <c r="D69" s="16">
        <f t="shared" si="0"/>
        <v>0</v>
      </c>
      <c r="E69" s="5" t="s">
        <v>168</v>
      </c>
      <c r="F69" s="17">
        <v>47</v>
      </c>
      <c r="G69" s="10">
        <v>1.5</v>
      </c>
      <c r="H69" s="8" t="s">
        <v>169</v>
      </c>
      <c r="I69" s="9">
        <v>0.77</v>
      </c>
      <c r="J69" s="9">
        <v>0.2</v>
      </c>
      <c r="K69" s="9">
        <v>0.02</v>
      </c>
      <c r="L69" s="9">
        <v>0</v>
      </c>
      <c r="M69" s="10">
        <f t="shared" ref="M69:M76" si="7">(F69*I69*$E$79)+(F69*J69*$F$79)+(F69*K69*$G$79)+(F69*L69*$H$79)</f>
        <v>0</v>
      </c>
      <c r="N69" s="11" t="s">
        <v>114</v>
      </c>
      <c r="O69" s="12">
        <v>67</v>
      </c>
      <c r="P69" s="8" t="s">
        <v>170</v>
      </c>
      <c r="Q69" s="10">
        <v>8</v>
      </c>
      <c r="R69" s="13">
        <f t="shared" si="2"/>
        <v>0</v>
      </c>
      <c r="S69" s="11">
        <f t="shared" si="3"/>
        <v>0</v>
      </c>
      <c r="T69" s="11">
        <f t="shared" si="4"/>
        <v>0</v>
      </c>
      <c r="U69" s="11">
        <f t="shared" si="5"/>
        <v>0</v>
      </c>
      <c r="V69" s="14">
        <f t="shared" si="6"/>
        <v>0</v>
      </c>
    </row>
    <row r="70" spans="1:22">
      <c r="A70" s="68">
        <f>IF('Common Application'!$E$41=E70,'Common Application'!$F$41,0)</f>
        <v>0</v>
      </c>
      <c r="B70" s="43">
        <f>IF('Common Application'!$E$42=E70,'Common Application'!$F$42,0)</f>
        <v>0</v>
      </c>
      <c r="C70" s="15">
        <f>IF('Common Application'!$E$43=E70,'Common Application'!$F$43,0)</f>
        <v>0</v>
      </c>
      <c r="D70" s="16">
        <f t="shared" si="0"/>
        <v>0</v>
      </c>
      <c r="E70" s="5" t="s">
        <v>171</v>
      </c>
      <c r="F70" s="17">
        <v>192</v>
      </c>
      <c r="G70" s="10">
        <v>1.5</v>
      </c>
      <c r="H70" s="8" t="s">
        <v>169</v>
      </c>
      <c r="I70" s="9">
        <v>0.77</v>
      </c>
      <c r="J70" s="9">
        <v>0.2</v>
      </c>
      <c r="K70" s="9">
        <v>0.02</v>
      </c>
      <c r="L70" s="9">
        <v>0</v>
      </c>
      <c r="M70" s="10">
        <f t="shared" si="7"/>
        <v>0</v>
      </c>
      <c r="N70" s="11" t="s">
        <v>114</v>
      </c>
      <c r="O70" s="12">
        <v>67</v>
      </c>
      <c r="P70" s="8" t="s">
        <v>170</v>
      </c>
      <c r="Q70" s="10">
        <v>8</v>
      </c>
      <c r="R70" s="13">
        <f t="shared" si="2"/>
        <v>0</v>
      </c>
      <c r="S70" s="11">
        <f t="shared" si="3"/>
        <v>0</v>
      </c>
      <c r="T70" s="11">
        <f t="shared" si="4"/>
        <v>0</v>
      </c>
      <c r="U70" s="11">
        <f t="shared" si="5"/>
        <v>0</v>
      </c>
      <c r="V70" s="14">
        <f t="shared" si="6"/>
        <v>0</v>
      </c>
    </row>
    <row r="71" spans="1:22">
      <c r="A71" s="68">
        <f>IF('Common Application'!$E$41=E71,'Common Application'!$F$41,0)</f>
        <v>0</v>
      </c>
      <c r="B71" s="43">
        <f>IF('Common Application'!$E$42=E71,'Common Application'!$F$42,0)</f>
        <v>0</v>
      </c>
      <c r="C71" s="15">
        <f>IF('Common Application'!$E$43=E71,'Common Application'!$F$43,0)</f>
        <v>0</v>
      </c>
      <c r="D71" s="16">
        <f t="shared" si="0"/>
        <v>0</v>
      </c>
      <c r="E71" s="5" t="s">
        <v>172</v>
      </c>
      <c r="F71" s="17">
        <v>72</v>
      </c>
      <c r="G71" s="10">
        <v>1.5</v>
      </c>
      <c r="H71" s="8" t="s">
        <v>169</v>
      </c>
      <c r="I71" s="9">
        <v>0.77</v>
      </c>
      <c r="J71" s="9">
        <v>0.2</v>
      </c>
      <c r="K71" s="9">
        <v>0.02</v>
      </c>
      <c r="L71" s="9">
        <v>0</v>
      </c>
      <c r="M71" s="10">
        <f t="shared" si="7"/>
        <v>0</v>
      </c>
      <c r="N71" s="11" t="s">
        <v>114</v>
      </c>
      <c r="O71" s="12">
        <v>67</v>
      </c>
      <c r="P71" s="8" t="s">
        <v>170</v>
      </c>
      <c r="Q71" s="10">
        <v>8</v>
      </c>
      <c r="R71" s="13">
        <f t="shared" si="2"/>
        <v>0</v>
      </c>
      <c r="S71" s="11">
        <f t="shared" si="3"/>
        <v>0</v>
      </c>
      <c r="T71" s="11">
        <f t="shared" si="4"/>
        <v>0</v>
      </c>
      <c r="U71" s="11">
        <f t="shared" si="5"/>
        <v>0</v>
      </c>
      <c r="V71" s="14">
        <f t="shared" si="6"/>
        <v>0</v>
      </c>
    </row>
    <row r="72" spans="1:22">
      <c r="A72" s="68">
        <f>IF('Common Application'!$E$41=E72,'Common Application'!$F$41,0)</f>
        <v>0</v>
      </c>
      <c r="B72" s="43">
        <f>IF('Common Application'!$E$42=E72,'Common Application'!$F$42,0)</f>
        <v>0</v>
      </c>
      <c r="C72" s="15">
        <f>IF('Common Application'!$E$43=E72,'Common Application'!$F$43,0)</f>
        <v>0</v>
      </c>
      <c r="D72" s="16">
        <f t="shared" si="0"/>
        <v>0</v>
      </c>
      <c r="E72" s="5" t="s">
        <v>173</v>
      </c>
      <c r="F72" s="17">
        <v>107</v>
      </c>
      <c r="G72" s="10">
        <v>1.5</v>
      </c>
      <c r="H72" s="8" t="s">
        <v>174</v>
      </c>
      <c r="I72" s="9">
        <v>0.66</v>
      </c>
      <c r="J72" s="9">
        <v>0.34</v>
      </c>
      <c r="K72" s="9">
        <v>0</v>
      </c>
      <c r="L72" s="9">
        <v>0</v>
      </c>
      <c r="M72" s="10">
        <f t="shared" si="7"/>
        <v>0</v>
      </c>
      <c r="N72" s="11" t="s">
        <v>114</v>
      </c>
      <c r="O72" s="12">
        <v>67</v>
      </c>
      <c r="P72" s="8" t="s">
        <v>174</v>
      </c>
      <c r="Q72" s="10">
        <v>11.8</v>
      </c>
      <c r="R72" s="13">
        <f t="shared" si="2"/>
        <v>0</v>
      </c>
      <c r="S72" s="11">
        <f t="shared" si="3"/>
        <v>0</v>
      </c>
      <c r="T72" s="11">
        <f t="shared" si="4"/>
        <v>0</v>
      </c>
      <c r="U72" s="11">
        <f t="shared" si="5"/>
        <v>0</v>
      </c>
      <c r="V72" s="14">
        <f t="shared" si="6"/>
        <v>0</v>
      </c>
    </row>
    <row r="73" spans="1:22">
      <c r="A73" s="68">
        <f>IF('Common Application'!$E$41=E73,'Common Application'!$F$41,0)</f>
        <v>0</v>
      </c>
      <c r="B73" s="43">
        <f>IF('Common Application'!$E$42=E73,'Common Application'!$F$42,0)</f>
        <v>0</v>
      </c>
      <c r="C73" s="15">
        <f>IF('Common Application'!$E$43=E73,'Common Application'!$F$43,0)</f>
        <v>0</v>
      </c>
      <c r="D73" s="16">
        <f t="shared" si="0"/>
        <v>0</v>
      </c>
      <c r="E73" s="5" t="s">
        <v>175</v>
      </c>
      <c r="F73" s="17">
        <v>31</v>
      </c>
      <c r="G73" s="10">
        <v>0.8</v>
      </c>
      <c r="H73" s="8" t="s">
        <v>176</v>
      </c>
      <c r="I73" s="9">
        <v>0.66</v>
      </c>
      <c r="J73" s="9">
        <v>0.32</v>
      </c>
      <c r="K73" s="9">
        <v>0</v>
      </c>
      <c r="L73" s="9">
        <v>0</v>
      </c>
      <c r="M73" s="10">
        <f t="shared" si="7"/>
        <v>0</v>
      </c>
      <c r="N73" s="11" t="s">
        <v>114</v>
      </c>
      <c r="O73" s="12">
        <v>67</v>
      </c>
      <c r="P73" s="8" t="s">
        <v>176</v>
      </c>
      <c r="Q73" s="10">
        <v>3.4</v>
      </c>
      <c r="R73" s="13">
        <f t="shared" si="2"/>
        <v>0</v>
      </c>
      <c r="S73" s="11">
        <f t="shared" si="3"/>
        <v>0</v>
      </c>
      <c r="T73" s="11">
        <f t="shared" si="4"/>
        <v>0</v>
      </c>
      <c r="U73" s="11">
        <f t="shared" si="5"/>
        <v>0</v>
      </c>
      <c r="V73" s="14">
        <f t="shared" si="6"/>
        <v>0</v>
      </c>
    </row>
    <row r="74" spans="1:22">
      <c r="A74" s="68">
        <f>IF('Common Application'!$E$41=E74,'Common Application'!$F$41,0)</f>
        <v>0</v>
      </c>
      <c r="B74" s="43">
        <f>IF('Common Application'!$E$42=E74,'Common Application'!$F$42,0)</f>
        <v>0</v>
      </c>
      <c r="C74" s="15">
        <f>IF('Common Application'!$E$43=E74,'Common Application'!$F$43,0)</f>
        <v>0</v>
      </c>
      <c r="D74" s="16">
        <f t="shared" si="0"/>
        <v>0</v>
      </c>
      <c r="E74" s="5" t="s">
        <v>177</v>
      </c>
      <c r="F74" s="17">
        <v>77</v>
      </c>
      <c r="G74" s="10">
        <v>1.4</v>
      </c>
      <c r="H74" s="8" t="s">
        <v>178</v>
      </c>
      <c r="I74" s="9">
        <v>0.47</v>
      </c>
      <c r="J74" s="9">
        <v>0.45</v>
      </c>
      <c r="K74" s="9">
        <v>0.06</v>
      </c>
      <c r="L74" s="9">
        <v>0</v>
      </c>
      <c r="M74" s="10">
        <f t="shared" si="7"/>
        <v>0</v>
      </c>
      <c r="N74" s="11" t="s">
        <v>114</v>
      </c>
      <c r="O74" s="12">
        <v>67</v>
      </c>
      <c r="P74" s="8" t="s">
        <v>179</v>
      </c>
      <c r="Q74" s="10">
        <v>12.6</v>
      </c>
      <c r="R74" s="13">
        <f t="shared" si="2"/>
        <v>0</v>
      </c>
      <c r="S74" s="11">
        <f t="shared" si="3"/>
        <v>0</v>
      </c>
      <c r="T74" s="11">
        <f t="shared" si="4"/>
        <v>0</v>
      </c>
      <c r="U74" s="11">
        <f t="shared" si="5"/>
        <v>0</v>
      </c>
      <c r="V74" s="14">
        <f t="shared" si="6"/>
        <v>0</v>
      </c>
    </row>
    <row r="75" spans="1:22">
      <c r="A75" s="68">
        <f>IF('Common Application'!$E$41=E75,'Common Application'!$F$41,0)</f>
        <v>0</v>
      </c>
      <c r="B75" s="43">
        <f>IF('Common Application'!$E$42=E75,'Common Application'!$F$42,0)</f>
        <v>0</v>
      </c>
      <c r="C75" s="15">
        <f>IF('Common Application'!$E$43=E75,'Common Application'!$F$43,0)</f>
        <v>0</v>
      </c>
      <c r="D75" s="16">
        <f t="shared" si="0"/>
        <v>0</v>
      </c>
      <c r="E75" s="5" t="s">
        <v>180</v>
      </c>
      <c r="F75" s="17">
        <v>26</v>
      </c>
      <c r="G75" s="10">
        <v>0.8</v>
      </c>
      <c r="H75" s="8" t="s">
        <v>176</v>
      </c>
      <c r="I75" s="9">
        <v>0.66</v>
      </c>
      <c r="J75" s="9">
        <v>0.32</v>
      </c>
      <c r="K75" s="9">
        <v>0</v>
      </c>
      <c r="L75" s="9">
        <v>0</v>
      </c>
      <c r="M75" s="10">
        <f t="shared" si="7"/>
        <v>0</v>
      </c>
      <c r="N75" s="11" t="s">
        <v>114</v>
      </c>
      <c r="O75" s="12">
        <v>67</v>
      </c>
      <c r="P75" s="8" t="s">
        <v>176</v>
      </c>
      <c r="Q75" s="10">
        <v>3.4</v>
      </c>
      <c r="R75" s="13">
        <f t="shared" si="2"/>
        <v>0</v>
      </c>
      <c r="S75" s="11">
        <f t="shared" si="3"/>
        <v>0</v>
      </c>
      <c r="T75" s="11">
        <f t="shared" si="4"/>
        <v>0</v>
      </c>
      <c r="U75" s="11">
        <f t="shared" si="5"/>
        <v>0</v>
      </c>
      <c r="V75" s="14">
        <f t="shared" si="6"/>
        <v>0</v>
      </c>
    </row>
    <row r="76" spans="1:22" ht="15" thickBot="1">
      <c r="A76" s="69">
        <f>IF('Common Application'!$E$41=E76,'Common Application'!$F$41,0)</f>
        <v>0</v>
      </c>
      <c r="B76" s="56">
        <f>IF('Common Application'!$E$42=E76,'Common Application'!$F$42,0)</f>
        <v>0</v>
      </c>
      <c r="C76" s="70">
        <f>IF('Common Application'!$E$43=E76,'Common Application'!$F$43,0)</f>
        <v>0</v>
      </c>
      <c r="D76" s="57">
        <f t="shared" si="0"/>
        <v>0</v>
      </c>
      <c r="E76" s="58" t="s">
        <v>181</v>
      </c>
      <c r="F76" s="59">
        <v>127</v>
      </c>
      <c r="G76" s="60">
        <v>0.8</v>
      </c>
      <c r="H76" s="61" t="s">
        <v>176</v>
      </c>
      <c r="I76" s="62">
        <v>0.66</v>
      </c>
      <c r="J76" s="62">
        <v>0.32</v>
      </c>
      <c r="K76" s="62">
        <v>0</v>
      </c>
      <c r="L76" s="62">
        <v>0</v>
      </c>
      <c r="M76" s="63">
        <f t="shared" si="7"/>
        <v>0</v>
      </c>
      <c r="N76" s="64" t="s">
        <v>114</v>
      </c>
      <c r="O76" s="65">
        <v>67</v>
      </c>
      <c r="P76" s="61" t="s">
        <v>176</v>
      </c>
      <c r="Q76" s="63">
        <v>3.4</v>
      </c>
      <c r="R76" s="66">
        <f t="shared" si="2"/>
        <v>0</v>
      </c>
      <c r="S76" s="64">
        <f t="shared" si="3"/>
        <v>0</v>
      </c>
      <c r="T76" s="64">
        <f t="shared" si="4"/>
        <v>0</v>
      </c>
      <c r="U76" s="64">
        <f t="shared" si="5"/>
        <v>0</v>
      </c>
      <c r="V76" s="67">
        <f t="shared" si="6"/>
        <v>0</v>
      </c>
    </row>
    <row r="77" spans="1:22" ht="15.6" thickTop="1" thickBot="1">
      <c r="A77" s="18"/>
      <c r="B77" s="18"/>
      <c r="C77" s="19" t="s">
        <v>182</v>
      </c>
      <c r="D77" s="20">
        <f>SUM(D37:D76)</f>
        <v>0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53" t="s">
        <v>182</v>
      </c>
      <c r="R77" s="54">
        <f>SUM(R37:R76)</f>
        <v>0</v>
      </c>
      <c r="S77" s="54">
        <f>SUM(S37:S76)</f>
        <v>0</v>
      </c>
      <c r="T77" s="54">
        <f>SUM(T37:T76)</f>
        <v>0</v>
      </c>
      <c r="U77" s="54">
        <f>SUM(U37:U76)</f>
        <v>0</v>
      </c>
      <c r="V77" s="55">
        <f>SUM(V37:V76)</f>
        <v>0</v>
      </c>
    </row>
  </sheetData>
  <mergeCells count="29">
    <mergeCell ref="Q34:Q36"/>
    <mergeCell ref="A30:C33"/>
    <mergeCell ref="E30:G33"/>
    <mergeCell ref="H30:M30"/>
    <mergeCell ref="J34:J36"/>
    <mergeCell ref="K34:K36"/>
    <mergeCell ref="L34:L36"/>
    <mergeCell ref="N30:O33"/>
    <mergeCell ref="P30:Q33"/>
    <mergeCell ref="I34:I36"/>
    <mergeCell ref="F34:F36"/>
    <mergeCell ref="G34:G36"/>
    <mergeCell ref="H34:H36"/>
    <mergeCell ref="R34:R36"/>
    <mergeCell ref="R30:V33"/>
    <mergeCell ref="H31:M32"/>
    <mergeCell ref="A34:A36"/>
    <mergeCell ref="B34:B36"/>
    <mergeCell ref="C34:C36"/>
    <mergeCell ref="D34:D36"/>
    <mergeCell ref="E34:E36"/>
    <mergeCell ref="S34:S36"/>
    <mergeCell ref="T34:T36"/>
    <mergeCell ref="U34:U36"/>
    <mergeCell ref="V34:V36"/>
    <mergeCell ref="M34:M36"/>
    <mergeCell ref="N34:N36"/>
    <mergeCell ref="O34:O36"/>
    <mergeCell ref="P34:P36"/>
  </mergeCells>
  <dataValidations count="1">
    <dataValidation allowBlank="1" showErrorMessage="1" sqref="A37:D76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A55"/>
  <sheetViews>
    <sheetView zoomScaleNormal="100" workbookViewId="0">
      <selection activeCell="C38" sqref="C38"/>
    </sheetView>
  </sheetViews>
  <sheetFormatPr defaultColWidth="8.88671875" defaultRowHeight="13.2"/>
  <cols>
    <col min="1" max="1" width="8.88671875" style="22"/>
    <col min="2" max="2" width="4.109375" style="24" customWidth="1"/>
    <col min="3" max="3" width="66.88671875" style="24" customWidth="1"/>
    <col min="4" max="4" width="18.88671875" style="40" customWidth="1"/>
    <col min="5" max="5" width="18.88671875" style="41" customWidth="1"/>
    <col min="6" max="6" width="71.88671875" style="42" customWidth="1"/>
    <col min="7" max="27" width="8.88671875" style="22"/>
    <col min="28" max="31" width="8.88671875" style="24"/>
    <col min="32" max="32" width="26.109375" style="24" customWidth="1"/>
    <col min="33" max="34" width="8.88671875" style="24"/>
    <col min="35" max="35" width="16.88671875" style="24" customWidth="1"/>
    <col min="36" max="39" width="8.88671875" style="24"/>
    <col min="40" max="40" width="10.109375" style="24" customWidth="1"/>
    <col min="41" max="41" width="22.44140625" style="24" customWidth="1"/>
    <col min="42" max="42" width="8.88671875" style="24"/>
    <col min="43" max="43" width="21" style="24" customWidth="1"/>
    <col min="44" max="44" width="8.88671875" style="24"/>
    <col min="45" max="46" width="10.109375" style="24" customWidth="1"/>
    <col min="47" max="47" width="10.44140625" style="24" customWidth="1"/>
    <col min="48" max="48" width="8.88671875" style="24"/>
    <col min="49" max="49" width="9.88671875" style="24" customWidth="1"/>
    <col min="50" max="16384" width="8.88671875" style="24"/>
  </cols>
  <sheetData>
    <row r="1" spans="2:6" ht="43.5" customHeight="1" thickBot="1">
      <c r="B1" s="51" t="s">
        <v>74</v>
      </c>
      <c r="C1" s="44"/>
      <c r="D1" s="45"/>
      <c r="E1" s="44"/>
      <c r="F1" s="50"/>
    </row>
    <row r="2" spans="2:6">
      <c r="B2" s="25" t="s">
        <v>45</v>
      </c>
      <c r="C2" s="26"/>
      <c r="D2" s="26"/>
      <c r="E2" s="26"/>
      <c r="F2" s="27"/>
    </row>
    <row r="3" spans="2:6" ht="15.6" customHeight="1">
      <c r="B3" s="28"/>
      <c r="C3" s="29" t="s">
        <v>63</v>
      </c>
      <c r="D3" s="29" t="s">
        <v>47</v>
      </c>
      <c r="E3" s="29"/>
      <c r="F3" s="30" t="s">
        <v>64</v>
      </c>
    </row>
    <row r="4" spans="2:6">
      <c r="B4" s="28"/>
      <c r="C4" s="29" t="s">
        <v>65</v>
      </c>
      <c r="D4" s="29" t="s">
        <v>47</v>
      </c>
      <c r="E4" s="29"/>
      <c r="F4" s="31"/>
    </row>
    <row r="5" spans="2:6">
      <c r="B5" s="28"/>
      <c r="C5" s="29" t="s">
        <v>56</v>
      </c>
      <c r="D5" s="29"/>
      <c r="E5" s="29"/>
      <c r="F5" s="32" t="s">
        <v>55</v>
      </c>
    </row>
    <row r="6" spans="2:6">
      <c r="B6" s="28"/>
      <c r="C6" s="29" t="s">
        <v>16</v>
      </c>
      <c r="D6" s="29"/>
      <c r="E6" s="29"/>
      <c r="F6" s="31"/>
    </row>
    <row r="7" spans="2:6">
      <c r="B7" s="28"/>
      <c r="C7" s="29" t="s">
        <v>17</v>
      </c>
      <c r="D7" s="29"/>
      <c r="E7" s="29"/>
      <c r="F7" s="31"/>
    </row>
    <row r="8" spans="2:6">
      <c r="B8" s="28"/>
      <c r="C8" s="29" t="s">
        <v>14</v>
      </c>
      <c r="D8" s="29"/>
      <c r="E8" s="29"/>
      <c r="F8" s="31"/>
    </row>
    <row r="9" spans="2:6">
      <c r="B9" s="28"/>
      <c r="C9" s="29" t="s">
        <v>15</v>
      </c>
      <c r="D9" s="29"/>
      <c r="E9" s="29"/>
      <c r="F9" s="31"/>
    </row>
    <row r="10" spans="2:6">
      <c r="B10" s="28"/>
      <c r="C10" s="29" t="s">
        <v>58</v>
      </c>
      <c r="D10" s="49" t="s">
        <v>12</v>
      </c>
      <c r="E10" s="49"/>
      <c r="F10" s="31"/>
    </row>
    <row r="11" spans="2:6">
      <c r="B11" s="28"/>
      <c r="C11" s="29" t="s">
        <v>22</v>
      </c>
      <c r="D11" s="49" t="s">
        <v>12</v>
      </c>
      <c r="E11" s="49"/>
      <c r="F11" s="31"/>
    </row>
    <row r="12" spans="2:6">
      <c r="B12" s="28"/>
      <c r="C12" s="29" t="s">
        <v>23</v>
      </c>
      <c r="D12" s="49" t="s">
        <v>12</v>
      </c>
      <c r="E12" s="49"/>
      <c r="F12" s="31"/>
    </row>
    <row r="13" spans="2:6">
      <c r="B13" s="28"/>
      <c r="C13" s="29" t="s">
        <v>24</v>
      </c>
      <c r="D13" s="49" t="s">
        <v>25</v>
      </c>
      <c r="E13" s="49"/>
      <c r="F13" s="31"/>
    </row>
    <row r="14" spans="2:6">
      <c r="B14" s="28"/>
      <c r="C14" s="29" t="s">
        <v>28</v>
      </c>
      <c r="D14" s="49" t="s">
        <v>29</v>
      </c>
      <c r="E14" s="49"/>
      <c r="F14" s="31"/>
    </row>
    <row r="15" spans="2:6">
      <c r="B15" s="28"/>
      <c r="C15" s="29" t="s">
        <v>30</v>
      </c>
      <c r="D15" s="49" t="s">
        <v>29</v>
      </c>
      <c r="E15" s="49"/>
      <c r="F15" s="31"/>
    </row>
    <row r="16" spans="2:6">
      <c r="B16" s="28"/>
      <c r="C16" s="29" t="s">
        <v>31</v>
      </c>
      <c r="D16" s="49"/>
      <c r="E16" s="49"/>
      <c r="F16" s="31"/>
    </row>
    <row r="17" spans="2:6">
      <c r="B17" s="28"/>
      <c r="C17" s="29" t="s">
        <v>32</v>
      </c>
      <c r="D17" s="49" t="s">
        <v>34</v>
      </c>
      <c r="E17" s="49"/>
      <c r="F17" s="31"/>
    </row>
    <row r="18" spans="2:6">
      <c r="B18" s="28"/>
      <c r="C18" s="29" t="s">
        <v>33</v>
      </c>
      <c r="D18" s="29"/>
      <c r="E18" s="29"/>
      <c r="F18" s="31"/>
    </row>
    <row r="19" spans="2:6">
      <c r="B19" s="28"/>
      <c r="C19" s="29" t="s">
        <v>59</v>
      </c>
      <c r="D19" s="29"/>
      <c r="E19" s="29"/>
      <c r="F19" s="31"/>
    </row>
    <row r="20" spans="2:6">
      <c r="B20" s="28"/>
      <c r="C20" s="29" t="s">
        <v>35</v>
      </c>
      <c r="D20" s="29"/>
      <c r="E20" s="29"/>
      <c r="F20" s="31"/>
    </row>
    <row r="21" spans="2:6">
      <c r="B21" s="28"/>
      <c r="C21" s="29" t="s">
        <v>36</v>
      </c>
      <c r="D21" s="29"/>
      <c r="E21" s="29"/>
      <c r="F21" s="31"/>
    </row>
    <row r="22" spans="2:6">
      <c r="B22" s="28"/>
      <c r="C22" s="29" t="s">
        <v>40</v>
      </c>
      <c r="D22" s="29"/>
      <c r="E22" s="29"/>
      <c r="F22" s="31"/>
    </row>
    <row r="23" spans="2:6">
      <c r="B23" s="28"/>
      <c r="C23" s="29" t="s">
        <v>41</v>
      </c>
      <c r="D23" s="29"/>
      <c r="E23" s="29"/>
      <c r="F23" s="31"/>
    </row>
    <row r="24" spans="2:6">
      <c r="B24" s="28"/>
      <c r="C24" s="29" t="s">
        <v>42</v>
      </c>
      <c r="D24" s="29"/>
      <c r="E24" s="29"/>
      <c r="F24" s="31"/>
    </row>
    <row r="25" spans="2:6">
      <c r="B25" s="46"/>
      <c r="C25" s="44"/>
      <c r="D25" s="44"/>
      <c r="E25" s="44"/>
      <c r="F25" s="47"/>
    </row>
    <row r="26" spans="2:6">
      <c r="B26" s="33" t="s">
        <v>48</v>
      </c>
      <c r="C26" s="35"/>
      <c r="D26" s="35"/>
      <c r="E26" s="35"/>
      <c r="F26" s="36"/>
    </row>
    <row r="27" spans="2:6">
      <c r="B27" s="34"/>
      <c r="C27" s="35" t="s">
        <v>13</v>
      </c>
      <c r="D27" s="35"/>
      <c r="E27" s="35"/>
      <c r="F27" s="36"/>
    </row>
    <row r="28" spans="2:6">
      <c r="B28" s="34"/>
      <c r="C28" s="35" t="s">
        <v>21</v>
      </c>
      <c r="D28" s="35"/>
      <c r="E28" s="35"/>
      <c r="F28" s="36"/>
    </row>
    <row r="29" spans="2:6">
      <c r="B29" s="34"/>
      <c r="C29" s="35" t="s">
        <v>18</v>
      </c>
      <c r="D29" s="35"/>
      <c r="E29" s="35"/>
      <c r="F29" s="36"/>
    </row>
    <row r="30" spans="2:6">
      <c r="B30" s="34"/>
      <c r="C30" s="35" t="s">
        <v>19</v>
      </c>
      <c r="D30" s="35"/>
      <c r="E30" s="35"/>
      <c r="F30" s="36"/>
    </row>
    <row r="31" spans="2:6">
      <c r="B31" s="34"/>
      <c r="C31" s="35" t="s">
        <v>20</v>
      </c>
      <c r="D31" s="35"/>
      <c r="E31" s="35"/>
      <c r="F31" s="36"/>
    </row>
    <row r="32" spans="2:6">
      <c r="B32" s="34"/>
      <c r="C32" s="35" t="s">
        <v>37</v>
      </c>
      <c r="D32" s="35"/>
      <c r="E32" s="35"/>
      <c r="F32" s="36"/>
    </row>
    <row r="33" spans="2:6">
      <c r="B33" s="34"/>
      <c r="C33" s="35" t="s">
        <v>38</v>
      </c>
      <c r="D33" s="35"/>
      <c r="E33" s="35"/>
      <c r="F33" s="36"/>
    </row>
    <row r="34" spans="2:6" ht="13.8" thickBot="1">
      <c r="B34" s="37"/>
      <c r="C34" s="38" t="s">
        <v>39</v>
      </c>
      <c r="D34" s="38"/>
      <c r="E34" s="38"/>
      <c r="F34" s="39"/>
    </row>
    <row r="35" spans="2:6">
      <c r="B35" s="22"/>
      <c r="C35" s="52"/>
      <c r="D35" s="52"/>
      <c r="E35" s="52"/>
      <c r="F35" s="23"/>
    </row>
    <row r="36" spans="2:6">
      <c r="B36" s="22"/>
      <c r="C36" s="22"/>
      <c r="D36" s="22"/>
      <c r="E36" s="22"/>
      <c r="F36" s="23"/>
    </row>
    <row r="37" spans="2:6">
      <c r="B37" s="22"/>
      <c r="C37" s="22"/>
      <c r="D37" s="22"/>
      <c r="E37" s="22"/>
      <c r="F37" s="23"/>
    </row>
    <row r="38" spans="2:6">
      <c r="B38" s="22"/>
      <c r="C38" s="22"/>
      <c r="D38" s="22"/>
      <c r="E38" s="22"/>
      <c r="F38" s="23"/>
    </row>
    <row r="39" spans="2:6">
      <c r="B39" s="22"/>
      <c r="C39" s="22"/>
      <c r="D39" s="22"/>
      <c r="E39" s="22"/>
      <c r="F39" s="23"/>
    </row>
    <row r="40" spans="2:6">
      <c r="B40" s="22"/>
      <c r="C40" s="22"/>
      <c r="D40" s="22"/>
      <c r="E40" s="22"/>
      <c r="F40" s="23"/>
    </row>
    <row r="41" spans="2:6">
      <c r="B41" s="22"/>
      <c r="C41" s="22"/>
      <c r="D41" s="22"/>
      <c r="E41" s="22"/>
      <c r="F41" s="23"/>
    </row>
    <row r="42" spans="2:6">
      <c r="B42" s="22"/>
      <c r="C42" s="22"/>
      <c r="D42" s="22"/>
      <c r="E42" s="22"/>
      <c r="F42" s="23"/>
    </row>
    <row r="43" spans="2:6">
      <c r="B43" s="22"/>
      <c r="C43" s="22"/>
      <c r="D43" s="22"/>
      <c r="E43" s="22"/>
      <c r="F43" s="23"/>
    </row>
    <row r="44" spans="2:6">
      <c r="D44" s="24"/>
      <c r="E44" s="24"/>
    </row>
    <row r="45" spans="2:6">
      <c r="D45" s="24"/>
      <c r="E45" s="24"/>
    </row>
    <row r="46" spans="2:6">
      <c r="D46" s="24"/>
      <c r="E46" s="24"/>
    </row>
    <row r="47" spans="2:6">
      <c r="D47" s="24"/>
      <c r="E47" s="24"/>
    </row>
    <row r="48" spans="2:6">
      <c r="D48" s="24"/>
      <c r="E48" s="24"/>
    </row>
    <row r="49" spans="4:5">
      <c r="D49" s="24"/>
      <c r="E49" s="24"/>
    </row>
    <row r="50" spans="4:5">
      <c r="D50" s="24"/>
      <c r="E50" s="24"/>
    </row>
    <row r="51" spans="4:5">
      <c r="D51" s="24"/>
      <c r="E51" s="24"/>
    </row>
    <row r="52" spans="4:5">
      <c r="D52" s="24"/>
      <c r="E52" s="24"/>
    </row>
    <row r="53" spans="4:5">
      <c r="D53" s="24"/>
      <c r="E53" s="24"/>
    </row>
    <row r="54" spans="4:5">
      <c r="D54" s="24"/>
    </row>
    <row r="55" spans="4:5">
      <c r="D55" s="41"/>
    </row>
  </sheetData>
  <hyperlinks>
    <hyperlink ref="F3" r:id="rId1" xr:uid="{00000000-0004-0000-0200-000000000000}"/>
  </hyperlinks>
  <pageMargins left="0.7" right="0.7" top="0.75" bottom="0.75" header="0.3" footer="0.3"/>
  <pageSetup scale="5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Common Application</vt:lpstr>
      <vt:lpstr>Sheet1</vt:lpstr>
      <vt:lpstr>Future phase</vt:lpstr>
      <vt:lpstr>'Common Application'!Print_Area</vt:lpstr>
      <vt:lpstr>'Future phase'!Print_Area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Zambrano</dc:creator>
  <cp:lastModifiedBy>Zoe Guckenheimer</cp:lastModifiedBy>
  <dcterms:created xsi:type="dcterms:W3CDTF">2006-09-16T00:00:00Z</dcterms:created>
  <dcterms:modified xsi:type="dcterms:W3CDTF">2023-08-03T16:36:05Z</dcterms:modified>
  <cp:contentStatus/>
</cp:coreProperties>
</file>