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IDL\24_14_AIACommonApp\"/>
    </mc:Choice>
  </mc:AlternateContent>
  <xr:revisionPtr revIDLastSave="0" documentId="13_ncr:1_{5FE9FE1A-7936-44CE-BF87-5CA311D95947}" xr6:coauthVersionLast="36" xr6:coauthVersionMax="36" xr10:uidLastSave="{00000000-0000-0000-0000-000000000000}"/>
  <workbookProtection workbookAlgorithmName="SHA-512" workbookHashValue="J6Yr3Jlh+92JpG6RWSug74ztNpOYKdVHtuv1ehHgwLSiApVDaGRtuYSVo4hag/KZ8BFCaRU2UOCD6ny53mi7ig==" workbookSaltValue="JJIXb8TIX/3tKZySQG4Fqg==" workbookSpinCount="100000" lockStructure="1"/>
  <bookViews>
    <workbookView xWindow="-110" yWindow="-110" windowWidth="23260" windowHeight="12580" xr2:uid="{00000000-000D-0000-FFFF-FFFF00000000}"/>
  </bookViews>
  <sheets>
    <sheet name="Common Application" sheetId="3" r:id="rId1"/>
    <sheet name="Sheet1" sheetId="8" state="hidden" r:id="rId2"/>
    <sheet name="Future phase" sheetId="7" state="hidden" r:id="rId3"/>
  </sheets>
  <definedNames>
    <definedName name="_xlnm.Print_Area" localSheetId="0">'Common Application'!$B$10:$G$216</definedName>
    <definedName name="_xlnm.Print_Area" localSheetId="2">'Future phase'!$B$1:$F$34</definedName>
  </definedNames>
  <calcPr calcId="191029"/>
</workbook>
</file>

<file path=xl/calcChain.xml><?xml version="1.0" encoding="utf-8"?>
<calcChain xmlns="http://schemas.openxmlformats.org/spreadsheetml/2006/main">
  <c r="E115" i="3" l="1"/>
  <c r="J81" i="3" l="1"/>
  <c r="E103" i="3" l="1"/>
  <c r="I106" i="3"/>
  <c r="I92" i="3"/>
  <c r="I91" i="3"/>
  <c r="E148" i="3"/>
  <c r="I79" i="3" l="1"/>
  <c r="I184" i="3"/>
  <c r="I157" i="3"/>
  <c r="I156" i="3"/>
  <c r="I155" i="3"/>
  <c r="J153" i="3" l="1"/>
  <c r="E200" i="3" l="1"/>
  <c r="F44" i="3" l="1"/>
  <c r="E54" i="3" l="1"/>
  <c r="E141" i="3" l="1"/>
  <c r="G146" i="3" l="1"/>
  <c r="E137" i="3"/>
  <c r="E135" i="3"/>
  <c r="E127" i="3"/>
  <c r="I178" i="3" l="1"/>
  <c r="I177" i="3"/>
  <c r="I78" i="3"/>
  <c r="I77" i="3"/>
  <c r="I76" i="3"/>
  <c r="I172" i="3"/>
  <c r="J175" i="3" l="1"/>
  <c r="E162" i="3"/>
  <c r="M76" i="8" l="1"/>
  <c r="C76" i="8"/>
  <c r="B76" i="8"/>
  <c r="A76" i="8"/>
  <c r="M75" i="8"/>
  <c r="C75" i="8"/>
  <c r="B75" i="8"/>
  <c r="A75" i="8"/>
  <c r="M74" i="8"/>
  <c r="C74" i="8"/>
  <c r="B74" i="8"/>
  <c r="A74" i="8"/>
  <c r="M73" i="8"/>
  <c r="C73" i="8"/>
  <c r="B73" i="8"/>
  <c r="A73" i="8"/>
  <c r="M72" i="8"/>
  <c r="C72" i="8"/>
  <c r="B72" i="8"/>
  <c r="A72" i="8"/>
  <c r="M71" i="8"/>
  <c r="C71" i="8"/>
  <c r="B71" i="8"/>
  <c r="A71" i="8"/>
  <c r="M70" i="8"/>
  <c r="C70" i="8"/>
  <c r="B70" i="8"/>
  <c r="A70" i="8"/>
  <c r="M69" i="8"/>
  <c r="C69" i="8"/>
  <c r="B69" i="8"/>
  <c r="A69" i="8"/>
  <c r="C68" i="8"/>
  <c r="B68" i="8"/>
  <c r="A68" i="8"/>
  <c r="M67" i="8"/>
  <c r="C67" i="8"/>
  <c r="B67" i="8"/>
  <c r="A67" i="8"/>
  <c r="M66" i="8"/>
  <c r="C66" i="8"/>
  <c r="B66" i="8"/>
  <c r="A66" i="8"/>
  <c r="M65" i="8"/>
  <c r="C65" i="8"/>
  <c r="B65" i="8"/>
  <c r="A65" i="8"/>
  <c r="M64" i="8"/>
  <c r="C64" i="8"/>
  <c r="B64" i="8"/>
  <c r="A64" i="8"/>
  <c r="M63" i="8"/>
  <c r="C63" i="8"/>
  <c r="B63" i="8"/>
  <c r="A63" i="8"/>
  <c r="M62" i="8"/>
  <c r="C62" i="8"/>
  <c r="B62" i="8"/>
  <c r="A62" i="8"/>
  <c r="M61" i="8"/>
  <c r="C61" i="8"/>
  <c r="B61" i="8"/>
  <c r="A61" i="8"/>
  <c r="M60" i="8"/>
  <c r="C60" i="8"/>
  <c r="B60" i="8"/>
  <c r="A60" i="8"/>
  <c r="M59" i="8"/>
  <c r="C59" i="8"/>
  <c r="B59" i="8"/>
  <c r="A59" i="8"/>
  <c r="M58" i="8"/>
  <c r="C58" i="8"/>
  <c r="B58" i="8"/>
  <c r="A58" i="8"/>
  <c r="M57" i="8"/>
  <c r="C57" i="8"/>
  <c r="B57" i="8"/>
  <c r="A57" i="8"/>
  <c r="M56" i="8"/>
  <c r="C56" i="8"/>
  <c r="B56" i="8"/>
  <c r="A56" i="8"/>
  <c r="M55" i="8"/>
  <c r="C55" i="8"/>
  <c r="B55" i="8"/>
  <c r="A55" i="8"/>
  <c r="M54" i="8"/>
  <c r="C54" i="8"/>
  <c r="B54" i="8"/>
  <c r="A54" i="8"/>
  <c r="M53" i="8"/>
  <c r="C53" i="8"/>
  <c r="B53" i="8"/>
  <c r="A53" i="8"/>
  <c r="M52" i="8"/>
  <c r="C52" i="8"/>
  <c r="B52" i="8"/>
  <c r="A52" i="8"/>
  <c r="M51" i="8"/>
  <c r="C51" i="8"/>
  <c r="B51" i="8"/>
  <c r="A51" i="8"/>
  <c r="M50" i="8"/>
  <c r="C50" i="8"/>
  <c r="B50" i="8"/>
  <c r="A50" i="8"/>
  <c r="M49" i="8"/>
  <c r="C49" i="8"/>
  <c r="B49" i="8"/>
  <c r="A49" i="8"/>
  <c r="M48" i="8"/>
  <c r="C48" i="8"/>
  <c r="B48" i="8"/>
  <c r="A48" i="8"/>
  <c r="M47" i="8"/>
  <c r="C47" i="8"/>
  <c r="B47" i="8"/>
  <c r="A47" i="8"/>
  <c r="M46" i="8"/>
  <c r="C46" i="8"/>
  <c r="B46" i="8"/>
  <c r="A46" i="8"/>
  <c r="M45" i="8"/>
  <c r="C45" i="8"/>
  <c r="B45" i="8"/>
  <c r="A45" i="8"/>
  <c r="M44" i="8"/>
  <c r="C44" i="8"/>
  <c r="B44" i="8"/>
  <c r="A44" i="8"/>
  <c r="M43" i="8"/>
  <c r="C43" i="8"/>
  <c r="B43" i="8"/>
  <c r="A43" i="8"/>
  <c r="M42" i="8"/>
  <c r="C42" i="8"/>
  <c r="B42" i="8"/>
  <c r="A42" i="8"/>
  <c r="M41" i="8"/>
  <c r="C41" i="8"/>
  <c r="B41" i="8"/>
  <c r="A41" i="8"/>
  <c r="M40" i="8"/>
  <c r="C40" i="8"/>
  <c r="B40" i="8"/>
  <c r="A40" i="8"/>
  <c r="M39" i="8"/>
  <c r="C39" i="8"/>
  <c r="B39" i="8"/>
  <c r="A39" i="8"/>
  <c r="M38" i="8"/>
  <c r="C38" i="8"/>
  <c r="B38" i="8"/>
  <c r="A38" i="8"/>
  <c r="M37" i="8"/>
  <c r="C37" i="8"/>
  <c r="B37" i="8"/>
  <c r="A37" i="8"/>
  <c r="L33" i="8"/>
  <c r="I84" i="3"/>
  <c r="I85" i="3"/>
  <c r="I86" i="3"/>
  <c r="J74" i="3"/>
  <c r="D70" i="8" l="1"/>
  <c r="V70" i="8" s="1"/>
  <c r="D73" i="8"/>
  <c r="R73" i="8" s="1"/>
  <c r="D76" i="8"/>
  <c r="V76" i="8" s="1"/>
  <c r="D69" i="8"/>
  <c r="V69" i="8" s="1"/>
  <c r="D75" i="8"/>
  <c r="V75" i="8" s="1"/>
  <c r="D40" i="8"/>
  <c r="V40" i="8" s="1"/>
  <c r="D43" i="8"/>
  <c r="R43" i="8" s="1"/>
  <c r="D58" i="8"/>
  <c r="T58" i="8" s="1"/>
  <c r="D64" i="8"/>
  <c r="V64" i="8" s="1"/>
  <c r="D67" i="8"/>
  <c r="U67" i="8" s="1"/>
  <c r="D52" i="8"/>
  <c r="V52" i="8" s="1"/>
  <c r="D68" i="8"/>
  <c r="V68" i="8" s="1"/>
  <c r="D71" i="8"/>
  <c r="U71" i="8" s="1"/>
  <c r="D74" i="8"/>
  <c r="V74" i="8" s="1"/>
  <c r="D42" i="8"/>
  <c r="R42" i="8" s="1"/>
  <c r="D63" i="8"/>
  <c r="R63" i="8" s="1"/>
  <c r="D46" i="8"/>
  <c r="S46" i="8" s="1"/>
  <c r="D47" i="8"/>
  <c r="R47" i="8" s="1"/>
  <c r="D50" i="8"/>
  <c r="V50" i="8" s="1"/>
  <c r="D38" i="8"/>
  <c r="V38" i="8" s="1"/>
  <c r="D51" i="8"/>
  <c r="R51" i="8" s="1"/>
  <c r="D54" i="8"/>
  <c r="R54" i="8" s="1"/>
  <c r="D65" i="8"/>
  <c r="V65" i="8" s="1"/>
  <c r="D49" i="8"/>
  <c r="R49" i="8" s="1"/>
  <c r="D57" i="8"/>
  <c r="R57" i="8" s="1"/>
  <c r="D60" i="8"/>
  <c r="S60" i="8" s="1"/>
  <c r="D41" i="8"/>
  <c r="V41" i="8" s="1"/>
  <c r="D44" i="8"/>
  <c r="V44" i="8" s="1"/>
  <c r="D66" i="8"/>
  <c r="S66" i="8" s="1"/>
  <c r="D72" i="8"/>
  <c r="V72" i="8" s="1"/>
  <c r="D55" i="8"/>
  <c r="U55" i="8" s="1"/>
  <c r="D39" i="8"/>
  <c r="S39" i="8" s="1"/>
  <c r="D61" i="8"/>
  <c r="U61" i="8" s="1"/>
  <c r="D37" i="8"/>
  <c r="S37" i="8" s="1"/>
  <c r="D53" i="8"/>
  <c r="R53" i="8" s="1"/>
  <c r="D56" i="8"/>
  <c r="V56" i="8" s="1"/>
  <c r="D45" i="8"/>
  <c r="R45" i="8" s="1"/>
  <c r="D48" i="8"/>
  <c r="R48" i="8" s="1"/>
  <c r="D59" i="8"/>
  <c r="R59" i="8" s="1"/>
  <c r="D62" i="8"/>
  <c r="R62" i="8" s="1"/>
  <c r="R76" i="8" l="1"/>
  <c r="S40" i="8"/>
  <c r="T75" i="8"/>
  <c r="U75" i="8"/>
  <c r="S75" i="8"/>
  <c r="S76" i="8"/>
  <c r="T76" i="8"/>
  <c r="U76" i="8"/>
  <c r="S73" i="8"/>
  <c r="T73" i="8"/>
  <c r="U73" i="8"/>
  <c r="V73" i="8"/>
  <c r="R40" i="8"/>
  <c r="R70" i="8"/>
  <c r="S70" i="8"/>
  <c r="U37" i="8"/>
  <c r="U70" i="8"/>
  <c r="V49" i="8"/>
  <c r="T70" i="8"/>
  <c r="S58" i="8"/>
  <c r="T40" i="8"/>
  <c r="R58" i="8"/>
  <c r="V58" i="8"/>
  <c r="V43" i="8"/>
  <c r="S43" i="8"/>
  <c r="T43" i="8"/>
  <c r="R50" i="8"/>
  <c r="U43" i="8"/>
  <c r="U58" i="8"/>
  <c r="V47" i="8"/>
  <c r="S47" i="8"/>
  <c r="R75" i="8"/>
  <c r="T46" i="8"/>
  <c r="U41" i="8"/>
  <c r="S50" i="8"/>
  <c r="V53" i="8"/>
  <c r="T50" i="8"/>
  <c r="U40" i="8"/>
  <c r="S53" i="8"/>
  <c r="U50" i="8"/>
  <c r="V67" i="8"/>
  <c r="R44" i="8"/>
  <c r="R67" i="8"/>
  <c r="R69" i="8"/>
  <c r="T49" i="8"/>
  <c r="T69" i="8"/>
  <c r="S49" i="8"/>
  <c r="S69" i="8"/>
  <c r="U49" i="8"/>
  <c r="U69" i="8"/>
  <c r="S64" i="8"/>
  <c r="T52" i="8"/>
  <c r="R38" i="8"/>
  <c r="T47" i="8"/>
  <c r="U47" i="8"/>
  <c r="S44" i="8"/>
  <c r="U64" i="8"/>
  <c r="T44" i="8"/>
  <c r="U44" i="8"/>
  <c r="T64" i="8"/>
  <c r="R61" i="8"/>
  <c r="S61" i="8"/>
  <c r="V61" i="8"/>
  <c r="S71" i="8"/>
  <c r="U52" i="8"/>
  <c r="R68" i="8"/>
  <c r="T71" i="8"/>
  <c r="S68" i="8"/>
  <c r="U59" i="8"/>
  <c r="U66" i="8"/>
  <c r="T68" i="8"/>
  <c r="T66" i="8"/>
  <c r="U68" i="8"/>
  <c r="V71" i="8"/>
  <c r="S42" i="8"/>
  <c r="T42" i="8"/>
  <c r="S59" i="8"/>
  <c r="R74" i="8"/>
  <c r="R71" i="8"/>
  <c r="S74" i="8"/>
  <c r="R56" i="8"/>
  <c r="R41" i="8"/>
  <c r="S67" i="8"/>
  <c r="S52" i="8"/>
  <c r="V59" i="8"/>
  <c r="T74" i="8"/>
  <c r="T67" i="8"/>
  <c r="U74" i="8"/>
  <c r="V51" i="8"/>
  <c r="V42" i="8"/>
  <c r="U42" i="8"/>
  <c r="T59" i="8"/>
  <c r="R55" i="8"/>
  <c r="S63" i="8"/>
  <c r="T63" i="8"/>
  <c r="U63" i="8"/>
  <c r="V63" i="8"/>
  <c r="T48" i="8"/>
  <c r="S65" i="8"/>
  <c r="S72" i="8"/>
  <c r="U46" i="8"/>
  <c r="T72" i="8"/>
  <c r="V46" i="8"/>
  <c r="U54" i="8"/>
  <c r="V39" i="8"/>
  <c r="S41" i="8"/>
  <c r="R64" i="8"/>
  <c r="U48" i="8"/>
  <c r="V48" i="8"/>
  <c r="R37" i="8"/>
  <c r="T41" i="8"/>
  <c r="T53" i="8"/>
  <c r="S51" i="8"/>
  <c r="T37" i="8"/>
  <c r="U53" i="8"/>
  <c r="U51" i="8"/>
  <c r="R52" i="8"/>
  <c r="S57" i="8"/>
  <c r="T60" i="8"/>
  <c r="T61" i="8"/>
  <c r="S62" i="8"/>
  <c r="S48" i="8"/>
  <c r="T57" i="8"/>
  <c r="R60" i="8"/>
  <c r="V60" i="8"/>
  <c r="T62" i="8"/>
  <c r="S45" i="8"/>
  <c r="U57" i="8"/>
  <c r="U60" i="8"/>
  <c r="T39" i="8"/>
  <c r="U62" i="8"/>
  <c r="T45" i="8"/>
  <c r="V57" i="8"/>
  <c r="R46" i="8"/>
  <c r="U39" i="8"/>
  <c r="V62" i="8"/>
  <c r="R39" i="8"/>
  <c r="T54" i="8"/>
  <c r="T51" i="8"/>
  <c r="V54" i="8"/>
  <c r="U45" i="8"/>
  <c r="V55" i="8"/>
  <c r="S55" i="8"/>
  <c r="S54" i="8"/>
  <c r="V45" i="8"/>
  <c r="S56" i="8"/>
  <c r="V66" i="8"/>
  <c r="R72" i="8"/>
  <c r="T55" i="8"/>
  <c r="R65" i="8"/>
  <c r="T56" i="8"/>
  <c r="R66" i="8"/>
  <c r="S38" i="8"/>
  <c r="V37" i="8"/>
  <c r="T65" i="8"/>
  <c r="U56" i="8"/>
  <c r="T38" i="8"/>
  <c r="D77" i="8"/>
  <c r="U65" i="8"/>
  <c r="U38" i="8"/>
  <c r="U72" i="8"/>
  <c r="V77" i="8" l="1"/>
  <c r="R77" i="8"/>
  <c r="S77" i="8"/>
  <c r="U77" i="8"/>
  <c r="E163" i="3" s="1"/>
  <c r="E164" i="3" s="1"/>
  <c r="I164" i="3" s="1"/>
  <c r="T77" i="8"/>
  <c r="E149" i="3" l="1"/>
  <c r="E118" i="3"/>
  <c r="E146" i="3" s="1"/>
  <c r="E150" i="3" s="1"/>
  <c r="E151" i="3" s="1"/>
  <c r="E128" i="3"/>
  <c r="E143" i="3" s="1"/>
  <c r="I161" i="3"/>
  <c r="I105" i="3" l="1"/>
  <c r="I98" i="3"/>
  <c r="J88" i="3" l="1"/>
  <c r="I170" i="3"/>
  <c r="I165" i="3"/>
  <c r="I171" i="3"/>
  <c r="E56" i="3"/>
  <c r="E111" i="3"/>
  <c r="J158" i="3" l="1"/>
  <c r="E136" i="3"/>
  <c r="E144" i="3" s="1"/>
  <c r="E142" i="3" l="1"/>
  <c r="J114" i="3" l="1"/>
  <c r="J115" i="3"/>
</calcChain>
</file>

<file path=xl/sharedStrings.xml><?xml version="1.0" encoding="utf-8"?>
<sst xmlns="http://schemas.openxmlformats.org/spreadsheetml/2006/main" count="506" uniqueCount="401">
  <si>
    <t>Project Name</t>
  </si>
  <si>
    <t>Daily Average Occupancy</t>
  </si>
  <si>
    <t>Peak Occupancy</t>
  </si>
  <si>
    <t>GSF</t>
  </si>
  <si>
    <t>Number of Stories</t>
  </si>
  <si>
    <t xml:space="preserve">Site Area </t>
  </si>
  <si>
    <t>SF</t>
  </si>
  <si>
    <t>Annual Hours of operation</t>
  </si>
  <si>
    <t>Project Type</t>
  </si>
  <si>
    <t>Site Environment</t>
  </si>
  <si>
    <t>Previously developed site?</t>
  </si>
  <si>
    <t>Walk Score</t>
  </si>
  <si>
    <t>Y/N</t>
  </si>
  <si>
    <t>Occupants Communting by Alternative Transportation</t>
  </si>
  <si>
    <t>Parking Spaces provided</t>
  </si>
  <si>
    <t>Parking Spaces required by code</t>
  </si>
  <si>
    <t>Number of Bike racks</t>
  </si>
  <si>
    <t xml:space="preserve">Number of showers </t>
  </si>
  <si>
    <t>Post Development Vegetated</t>
  </si>
  <si>
    <t>Percentage that is native</t>
  </si>
  <si>
    <t>Percentage that is turf</t>
  </si>
  <si>
    <t>Predevelopment Development Vegetated</t>
  </si>
  <si>
    <t>Is potable water used for irrigation</t>
  </si>
  <si>
    <t>Rainwater reclaimation?</t>
  </si>
  <si>
    <t>Stormwater Quality</t>
  </si>
  <si>
    <t>drop-down</t>
  </si>
  <si>
    <t>Cost/SF</t>
  </si>
  <si>
    <t>Cost/SF Benchmark for project type</t>
  </si>
  <si>
    <t>Predicted Gross EUI</t>
  </si>
  <si>
    <t>kBTU/SF/Year</t>
  </si>
  <si>
    <t>Actual Gross EUI</t>
  </si>
  <si>
    <t>Percent from Renewable Energy</t>
  </si>
  <si>
    <t>Lighting Power Density</t>
  </si>
  <si>
    <t>Window Wall Ratio</t>
  </si>
  <si>
    <t>Watts/SF</t>
  </si>
  <si>
    <t>What percentage have quality views?</t>
  </si>
  <si>
    <t>Do occupants control their lighting levels</t>
  </si>
  <si>
    <t>ACOUSTICS</t>
  </si>
  <si>
    <t>VOC</t>
  </si>
  <si>
    <t>CO2</t>
  </si>
  <si>
    <t>Number of EPD specd</t>
  </si>
  <si>
    <t>Percentage of construction waste diverted from landfill</t>
  </si>
  <si>
    <t>Total cost of Recycled, regional, with certifications (declare, cradle to Cradle)</t>
  </si>
  <si>
    <t>Primary Structural System</t>
  </si>
  <si>
    <t>PROJECT INFORMATION</t>
  </si>
  <si>
    <t>ADDITIONAL PERFORMANCE METRICS</t>
  </si>
  <si>
    <t>Bike Score</t>
  </si>
  <si>
    <t>%</t>
  </si>
  <si>
    <t>METRICS BEYOND SCOPE - SEE TOP TEN</t>
  </si>
  <si>
    <t>Measured Performance</t>
  </si>
  <si>
    <t>Modeled Performance</t>
  </si>
  <si>
    <t>Cost Data</t>
  </si>
  <si>
    <t>Operational Data</t>
  </si>
  <si>
    <t>Location &amp; Size</t>
  </si>
  <si>
    <t>Transit Score</t>
  </si>
  <si>
    <t>Not sure we have a way to ask about daylighting that is simple</t>
  </si>
  <si>
    <t>Percentage of occupied areas daylit</t>
  </si>
  <si>
    <t xml:space="preserve">Was a Whole Building Life Cycle Analysis (LCA) conducted? </t>
  </si>
  <si>
    <t>Is potable water used for cooling?</t>
  </si>
  <si>
    <t>Regularly occupied space - percent daylit</t>
  </si>
  <si>
    <t xml:space="preserve">Percent of indoor potable water reduction </t>
  </si>
  <si>
    <t>https://www.usgbc.org/RESOURCES/INDOOR-WATER-USE-CALCULATOR</t>
  </si>
  <si>
    <t>Percent of stormwater managed on site</t>
  </si>
  <si>
    <t>Benchmark EUI</t>
  </si>
  <si>
    <t>Predicted reduction from benchmark</t>
  </si>
  <si>
    <t>http://buildcarbonneutral.org/</t>
  </si>
  <si>
    <t>Do regularly occupied spaces have operable windows?</t>
  </si>
  <si>
    <t>Did you use the energy model to inform decisions during design?</t>
  </si>
  <si>
    <t>Is the project certified with a third party rating system?</t>
  </si>
  <si>
    <t>Use Data</t>
  </si>
  <si>
    <t>Measured reduction from benchmark</t>
  </si>
  <si>
    <t>The metrics below are not intended to be asked at this time, but some may be added in the future</t>
  </si>
  <si>
    <t>Prescriptive Performance</t>
  </si>
  <si>
    <t xml:space="preserve">If your project complied prescriptively, but your goal was to exceed minimum performance, briefly describe your energy efficiency strategy. </t>
  </si>
  <si>
    <t>Is your firm a signatory of the AIA 2030 Commitment?</t>
  </si>
  <si>
    <t>If yes, is the project recorded in the AIA 2030 Design Data Exchange (DDx)?</t>
  </si>
  <si>
    <t>INPUTS</t>
  </si>
  <si>
    <t>UNITS / DEFINITION</t>
  </si>
  <si>
    <t>New construction</t>
  </si>
  <si>
    <t>Renovation</t>
  </si>
  <si>
    <t xml:space="preserve"> Interiors</t>
  </si>
  <si>
    <t>Building Type</t>
  </si>
  <si>
    <t>Energy Benchmarking</t>
  </si>
  <si>
    <t>Carbon Benchmarking</t>
  </si>
  <si>
    <t>Embodied Carbon Benchmarking</t>
  </si>
  <si>
    <t>Water Benchmarking</t>
  </si>
  <si>
    <t>Building type aggregates</t>
  </si>
  <si>
    <r>
      <rPr>
        <b/>
        <sz val="10"/>
        <rFont val="Calibri"/>
        <family val="2"/>
      </rPr>
      <t>Fuel Breakdown Table: lbs. CO2/kBtu for each fuel source</t>
    </r>
    <r>
      <rPr>
        <sz val="10"/>
        <color rgb="FF000000"/>
        <rFont val="Calibri"/>
        <family val="2"/>
      </rPr>
      <t xml:space="preserve">
*Assume natural gas</t>
    </r>
  </si>
  <si>
    <t>Primary Use</t>
  </si>
  <si>
    <t>Secondary Use</t>
  </si>
  <si>
    <t>Tertiary Use</t>
  </si>
  <si>
    <t>All Uses</t>
  </si>
  <si>
    <t>EUI</t>
  </si>
  <si>
    <t>LPD</t>
  </si>
  <si>
    <t>Building Category (Carbon)</t>
  </si>
  <si>
    <t>Electricity</t>
  </si>
  <si>
    <t>Natural gas</t>
  </si>
  <si>
    <t>Fuel oil</t>
  </si>
  <si>
    <t>District heat*</t>
  </si>
  <si>
    <t>Benchmark Carbon
Lbs./sf/yr</t>
  </si>
  <si>
    <t>Building Category (emboded carbon)</t>
  </si>
  <si>
    <r>
      <t>Lbs. CO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/sf</t>
    </r>
  </si>
  <si>
    <t>Building Category (Water)</t>
  </si>
  <si>
    <t>Water Use Intensity (Gal/sf/yr)</t>
  </si>
  <si>
    <t>Carbon Breakdown</t>
  </si>
  <si>
    <t>EUI Breakdown</t>
  </si>
  <si>
    <t>Water Breakdown</t>
  </si>
  <si>
    <t>Embodied carbon</t>
  </si>
  <si>
    <t>LPD Breakdown</t>
  </si>
  <si>
    <t>Bank</t>
  </si>
  <si>
    <t>Office</t>
  </si>
  <si>
    <t>Commercial</t>
  </si>
  <si>
    <t>Bar / night club</t>
  </si>
  <si>
    <t>Public assembly</t>
  </si>
  <si>
    <t>Public Assembly</t>
  </si>
  <si>
    <t>Education - College / University</t>
  </si>
  <si>
    <t>Education</t>
  </si>
  <si>
    <t>Educational</t>
  </si>
  <si>
    <t>Convention Center</t>
  </si>
  <si>
    <t>Courthouse</t>
  </si>
  <si>
    <t>Education - K-12 School</t>
  </si>
  <si>
    <t>Education - Other</t>
  </si>
  <si>
    <t>Education - Preschool</t>
  </si>
  <si>
    <t>Food - Fast Food</t>
  </si>
  <si>
    <t>Food service</t>
  </si>
  <si>
    <t>Restaurant**</t>
  </si>
  <si>
    <t>Food - Grocery Store</t>
  </si>
  <si>
    <t>Food sales</t>
  </si>
  <si>
    <t>Grocery Store</t>
  </si>
  <si>
    <t>Food - Restaurant</t>
  </si>
  <si>
    <t>Food - Sales</t>
  </si>
  <si>
    <t>Grocery Store*</t>
  </si>
  <si>
    <t>Food - Service</t>
  </si>
  <si>
    <t>Laboratory</t>
  </si>
  <si>
    <t>Inpatient</t>
  </si>
  <si>
    <t>Library</t>
  </si>
  <si>
    <t>public assembly</t>
  </si>
  <si>
    <t>Cultural/Institutional</t>
  </si>
  <si>
    <t>Lodging - Hotel</t>
  </si>
  <si>
    <t>Lodging</t>
  </si>
  <si>
    <t>Lodging - Residence Hall</t>
  </si>
  <si>
    <t>Medical - Hospital</t>
  </si>
  <si>
    <t>Healthcare</t>
  </si>
  <si>
    <t>Medical - Office</t>
  </si>
  <si>
    <t>Health care</t>
  </si>
  <si>
    <t>Outpatient</t>
  </si>
  <si>
    <t>Medical - Outpatient surgery</t>
  </si>
  <si>
    <t>Meeting Hall</t>
  </si>
  <si>
    <t>Civic Building</t>
  </si>
  <si>
    <t>Movie Theater</t>
  </si>
  <si>
    <t>Museum</t>
  </si>
  <si>
    <t>Performing arts</t>
  </si>
  <si>
    <t>Public Safety - Police, fire, etc.</t>
  </si>
  <si>
    <t>Public safety</t>
  </si>
  <si>
    <t>Public order and safety</t>
  </si>
  <si>
    <t>Recreation (Visitor Center)</t>
  </si>
  <si>
    <t>Religious Worship</t>
  </si>
  <si>
    <t>Religious worship</t>
  </si>
  <si>
    <t>Religious Worship*</t>
  </si>
  <si>
    <t>Residential - Assisted Living</t>
  </si>
  <si>
    <t>Multifamily</t>
  </si>
  <si>
    <t>Senior Care*</t>
  </si>
  <si>
    <t>Residential - Multifamily</t>
  </si>
  <si>
    <t>Multifamily mid-rise</t>
  </si>
  <si>
    <t>Multifamily Housing</t>
  </si>
  <si>
    <t>Retail - Box Store</t>
  </si>
  <si>
    <t>Retail (other than mall)</t>
  </si>
  <si>
    <t>Retail*</t>
  </si>
  <si>
    <t>Retail - Convenience Store</t>
  </si>
  <si>
    <t>Retail - General</t>
  </si>
  <si>
    <t>Retail - Mall</t>
  </si>
  <si>
    <t>Enclosed and strip malls</t>
  </si>
  <si>
    <t>Self Storage</t>
  </si>
  <si>
    <t>Warehouse and storage</t>
  </si>
  <si>
    <t>Services - General</t>
  </si>
  <si>
    <t>Service</t>
  </si>
  <si>
    <t>Mercantile</t>
  </si>
  <si>
    <t>Warehouse</t>
  </si>
  <si>
    <t>Warehouse - Refrigerated</t>
  </si>
  <si>
    <t>SUM</t>
  </si>
  <si>
    <r>
      <t xml:space="preserve">USD. </t>
    </r>
    <r>
      <rPr>
        <sz val="10"/>
        <color theme="0" tint="-0.499984740745262"/>
        <rFont val="Arial Nova"/>
        <family val="2"/>
      </rPr>
      <t>Do not include land acquisition, soft costs, FFE, etc.</t>
    </r>
  </si>
  <si>
    <t>Climate zones map</t>
  </si>
  <si>
    <t>EIA building type definitions</t>
  </si>
  <si>
    <t>Hours / year</t>
  </si>
  <si>
    <t>AIA 2030 DDX</t>
  </si>
  <si>
    <t>Cost reduction from benchmark</t>
  </si>
  <si>
    <t>If no, skip to Modeled Performance</t>
  </si>
  <si>
    <t>Community engagement level</t>
  </si>
  <si>
    <t>Wellness</t>
  </si>
  <si>
    <t>Resources</t>
  </si>
  <si>
    <t>Water</t>
  </si>
  <si>
    <t>Residential - Single family</t>
  </si>
  <si>
    <t>Single Family</t>
  </si>
  <si>
    <t>Single family detached</t>
  </si>
  <si>
    <t>Residential benchmarks RECS 2015</t>
  </si>
  <si>
    <t>Commercial benchmarks CBECS 2003</t>
  </si>
  <si>
    <t>Is landscape design focused on native plants?</t>
  </si>
  <si>
    <t>Do regularly occupied spaces have abundant daylight?</t>
  </si>
  <si>
    <t>Change</t>
  </si>
  <si>
    <t>What is the designed lifespan of the building?</t>
  </si>
  <si>
    <t>Was the building designed for disassembly and/or with flexible future use?</t>
  </si>
  <si>
    <t>e.g. 30yrs- Stick frame, 200yrs- concrete, steel, heavy timber, 1000yrs- solid masonry</t>
  </si>
  <si>
    <t>Ecology</t>
  </si>
  <si>
    <t>Predicted Energy</t>
  </si>
  <si>
    <t>Measured Energy</t>
  </si>
  <si>
    <t>Building Embodied Carbon / SF</t>
  </si>
  <si>
    <t>Building Embodied Carbon Benchmark</t>
  </si>
  <si>
    <t>Building Embodied Carbon reduction from Benchmark</t>
  </si>
  <si>
    <t>DESIGN EXCELLENCE</t>
  </si>
  <si>
    <t>2030 commitment &amp; Rating Systems</t>
  </si>
  <si>
    <t xml:space="preserve">kBTU/sf/yr </t>
  </si>
  <si>
    <t>Percentage of project's total energy use met by renewables</t>
  </si>
  <si>
    <t>*Optional override with ZeroTool benchmark</t>
  </si>
  <si>
    <t>Equitable Communities</t>
  </si>
  <si>
    <t>COMMON APP FOR</t>
  </si>
  <si>
    <t>Was a "Chemicals of Concerns" list used to inform material selection?</t>
  </si>
  <si>
    <t>Did the project incorporate existing structure or infrastructure?</t>
  </si>
  <si>
    <t>If so, what innovative design features evolved?</t>
  </si>
  <si>
    <t>Was a post occupancy evaluation conducted on this project?</t>
  </si>
  <si>
    <r>
      <t xml:space="preserve">If "Other", please specify </t>
    </r>
    <r>
      <rPr>
        <i/>
        <sz val="10"/>
        <color theme="0" tint="-0.499984740745262"/>
        <rFont val="Arial Nova"/>
        <family val="2"/>
      </rPr>
      <t>here</t>
    </r>
  </si>
  <si>
    <t>500 word max (3,000 characters)</t>
  </si>
  <si>
    <t>Total Construction (Building) Cost</t>
  </si>
  <si>
    <t>ASHRAE 90.1-2004</t>
  </si>
  <si>
    <t>ASHRAE 90.1-2007</t>
  </si>
  <si>
    <t>ASHRAE 90.1-2010</t>
  </si>
  <si>
    <t>Seattle Energy Code 2006 or Prev.</t>
  </si>
  <si>
    <t>Seattle Energy Code 2009</t>
  </si>
  <si>
    <t>Seattle Energy Code 2012</t>
  </si>
  <si>
    <t>Seattle Energy Code 2015</t>
  </si>
  <si>
    <t>California Title-24 2005 for high rise residential</t>
  </si>
  <si>
    <t>California Title-24 2005 for single family</t>
  </si>
  <si>
    <t>California Title-24 2008</t>
  </si>
  <si>
    <t>California Title-24 2013</t>
  </si>
  <si>
    <t>IECC 2009</t>
  </si>
  <si>
    <t>Oregon Energy Code</t>
  </si>
  <si>
    <t>Washington State Energy Code 2006 or prev.</t>
  </si>
  <si>
    <t>Washington State Energy Code 2009</t>
  </si>
  <si>
    <t>Washington State Energy Code 2012</t>
  </si>
  <si>
    <t>Washington State Energy Code 2015</t>
  </si>
  <si>
    <t>International/Other - REQUIRES NARRATIVE</t>
  </si>
  <si>
    <t>IECC 2018</t>
  </si>
  <si>
    <t>IECC 2015</t>
  </si>
  <si>
    <t>IECC 2012</t>
  </si>
  <si>
    <t>Predicted EUI for electricity</t>
  </si>
  <si>
    <t>Predicted EUI of on-site renewables</t>
  </si>
  <si>
    <t>Predicted EUI for gas / propane</t>
  </si>
  <si>
    <t xml:space="preserve">Predicted Total Net EUI </t>
  </si>
  <si>
    <r>
      <t xml:space="preserve">kBTU/sf/yr </t>
    </r>
    <r>
      <rPr>
        <sz val="10"/>
        <color theme="0" tint="-0.499984740745262"/>
        <rFont val="Arial Nova"/>
        <family val="2"/>
      </rPr>
      <t xml:space="preserve">From your whole building energy model. </t>
    </r>
  </si>
  <si>
    <r>
      <t xml:space="preserve">kBTU/sf/yr </t>
    </r>
    <r>
      <rPr>
        <sz val="10"/>
        <color theme="0" tint="-0.499984740745262"/>
        <rFont val="Arial Nova"/>
        <family val="2"/>
      </rPr>
      <t>From your whole building energy model.</t>
    </r>
  </si>
  <si>
    <t>Measured EUI for electricity</t>
  </si>
  <si>
    <t>Measured EUI for gas / propane</t>
  </si>
  <si>
    <t>Measured EUI of on-site renewables</t>
  </si>
  <si>
    <t xml:space="preserve">Measured Total Net EUI </t>
  </si>
  <si>
    <t>2030 Commitment</t>
  </si>
  <si>
    <t>Does the project meet the 2030 Challenge? (As modeled)</t>
  </si>
  <si>
    <t>Does the project meet the 2030 Challenge? (As measured)</t>
  </si>
  <si>
    <t>2030 Commitment target</t>
  </si>
  <si>
    <t>Estimated EUI based on code</t>
  </si>
  <si>
    <t>Net EUI for the purpose of carbon estimation (measured &gt; modeled &gt; code)</t>
  </si>
  <si>
    <t>Total carbon Benchmark</t>
  </si>
  <si>
    <t>Total Estimated Carbon</t>
  </si>
  <si>
    <t>Percent reduction in total carbon</t>
  </si>
  <si>
    <t>Tonnes / Yr</t>
  </si>
  <si>
    <r>
      <t xml:space="preserve">kBTU/sf/yr </t>
    </r>
    <r>
      <rPr>
        <sz val="10"/>
        <color theme="0" tint="-0.499984740745262"/>
        <rFont val="Arial Nova"/>
        <family val="2"/>
      </rPr>
      <t>From Utility Bills</t>
    </r>
  </si>
  <si>
    <t>Code</t>
  </si>
  <si>
    <t>2030 year</t>
  </si>
  <si>
    <t>Check box if client is to remain confidential.</t>
  </si>
  <si>
    <t>Assign a reasonable local cost benchmark for this building type</t>
  </si>
  <si>
    <t>Check box if cost is to remain confidential.</t>
  </si>
  <si>
    <t>The typical occupancy at any given time during occupied hours (# of persons)</t>
  </si>
  <si>
    <t>The maximum number of occupants anticipated on site at any one time (# of persons)</t>
  </si>
  <si>
    <t>Is landscape design promoting biodiversity?</t>
  </si>
  <si>
    <r>
      <t xml:space="preserve">kBTU/sf/yr </t>
    </r>
    <r>
      <rPr>
        <sz val="10"/>
        <color theme="0" tint="-0.499984740745262"/>
        <rFont val="Arial Nova"/>
        <family val="2"/>
      </rPr>
      <t>(as a positive number)</t>
    </r>
  </si>
  <si>
    <t>Does the project meet the 2030 Challenge? (Prescriptive)</t>
  </si>
  <si>
    <t>Enter information into the below fields to the best of your knowledge.</t>
  </si>
  <si>
    <t>Fields that are not applicable or where information is unavailable can be left blank.</t>
  </si>
  <si>
    <t>Good design elevates any project, no matter how small, with a thoughtful process that delivers both beauty and function in balance. 
It is the element that binds all the principles together with a big idea.</t>
  </si>
  <si>
    <t>Design solutions affect more than the client and current occupants. 
Good design positively impacts future occupants and the larger community.</t>
  </si>
  <si>
    <t>Good design mutually benefits human and nonhuman inhabitants.</t>
  </si>
  <si>
    <t>Good design conserves and improves the quality of water as a precious resource.</t>
  </si>
  <si>
    <t>Good design adds value for owners, occupants, community, and planet, regardless of project size and budget.</t>
  </si>
  <si>
    <t>Good design reduces energy use and eliminates dependence on fossil fuels while improving
building performance, function, comfort, and enjoyment</t>
  </si>
  <si>
    <t>Good design supports health and well-being for all people, considering physical, mental, and emotional effects on building occupants and the surrounding community.</t>
  </si>
  <si>
    <t>Good design depends on informed material selection, balancing priorities to achieve durable, safe, and healthy projects with an equitable, sustainable supply chain to minimize possible negative impacts to the planet.</t>
  </si>
  <si>
    <t>Adaptability, resilience, and reuse are essential to good design, which seeks to enhance usability, functionality, and value over time.</t>
  </si>
  <si>
    <t>Every project presents a unique opportunity to apply lessons learned from previous projects and gather information to refine the 
design process.</t>
  </si>
  <si>
    <t>Has the design made accommodations for projected climatic change over the building's lifespan?</t>
  </si>
  <si>
    <t>Answer yes if design features anticipate future climates or social conditions</t>
  </si>
  <si>
    <t xml:space="preserve">ex: wildfire smoke, flooding, extreme temperatures, etc. </t>
  </si>
  <si>
    <t>% floor area attributed to use:</t>
  </si>
  <si>
    <t>Adjust building percentage in cells F41 through F43 so that % = 100%</t>
  </si>
  <si>
    <r>
      <t>Address</t>
    </r>
    <r>
      <rPr>
        <sz val="10"/>
        <color rgb="FFFF0000"/>
        <rFont val="Arial Nova"/>
      </rPr>
      <t>*</t>
    </r>
  </si>
  <si>
    <r>
      <t>City</t>
    </r>
    <r>
      <rPr>
        <sz val="10"/>
        <color rgb="FFFF0000"/>
        <rFont val="Arial Nova"/>
      </rPr>
      <t>*</t>
    </r>
  </si>
  <si>
    <r>
      <t>State</t>
    </r>
    <r>
      <rPr>
        <sz val="10"/>
        <color rgb="FFFF0000"/>
        <rFont val="Arial Nova"/>
      </rPr>
      <t>*</t>
    </r>
  </si>
  <si>
    <r>
      <t>Zip Code</t>
    </r>
    <r>
      <rPr>
        <sz val="10"/>
        <color rgb="FFFF0000"/>
        <rFont val="Arial Nova"/>
      </rPr>
      <t>*</t>
    </r>
  </si>
  <si>
    <r>
      <t>Country</t>
    </r>
    <r>
      <rPr>
        <sz val="10"/>
        <color rgb="FFFF0000"/>
        <rFont val="Arial Nova"/>
      </rPr>
      <t>*</t>
    </r>
  </si>
  <si>
    <r>
      <t>Climate Zone</t>
    </r>
    <r>
      <rPr>
        <sz val="10"/>
        <color rgb="FFFF0000"/>
        <rFont val="Arial Nova"/>
      </rPr>
      <t>*</t>
    </r>
  </si>
  <si>
    <r>
      <t>Primary building use &amp; floor area percentage of use</t>
    </r>
    <r>
      <rPr>
        <sz val="10"/>
        <color rgb="FFFF0000"/>
        <rFont val="Arial Nova"/>
      </rPr>
      <t>*</t>
    </r>
  </si>
  <si>
    <r>
      <t>Permit year</t>
    </r>
    <r>
      <rPr>
        <sz val="10"/>
        <color rgb="FFFF0000"/>
        <rFont val="Arial Nova"/>
      </rPr>
      <t>*</t>
    </r>
  </si>
  <si>
    <r>
      <t>Energy Code that the project was built to?</t>
    </r>
    <r>
      <rPr>
        <sz val="10"/>
        <color rgb="FFFF0000"/>
        <rFont val="Arial Nova"/>
      </rPr>
      <t>*</t>
    </r>
  </si>
  <si>
    <r>
      <t>Did you use prescriptive performance to meet the Energy code?</t>
    </r>
    <r>
      <rPr>
        <sz val="10"/>
        <color rgb="FFFF0000"/>
        <rFont val="Arial Nova"/>
      </rPr>
      <t>*</t>
    </r>
  </si>
  <si>
    <r>
      <t>Was predictive energy consumption modeled?</t>
    </r>
    <r>
      <rPr>
        <sz val="10"/>
        <color rgb="FFFF0000"/>
        <rFont val="Arial Nova"/>
      </rPr>
      <t>*</t>
    </r>
  </si>
  <si>
    <r>
      <t>Was actual energy measured?</t>
    </r>
    <r>
      <rPr>
        <sz val="10"/>
        <color rgb="FFFF0000"/>
        <rFont val="Arial Nova"/>
      </rPr>
      <t>*</t>
    </r>
  </si>
  <si>
    <t>IECC 2021</t>
  </si>
  <si>
    <t>Seattle Energy Code 2018</t>
  </si>
  <si>
    <t>Washington State Energy Code 2018</t>
  </si>
  <si>
    <t>IECC 2021 reduction sources:</t>
  </si>
  <si>
    <t>https://www.energycodes.gov/sites/default/files/2022-09/2021_IECC_Commercial_Analysis_Final_2022_09_02.pdf</t>
  </si>
  <si>
    <t>Example</t>
  </si>
  <si>
    <t>Guidance</t>
  </si>
  <si>
    <t>Additional building use &amp; floor area percentage of use</t>
  </si>
  <si>
    <t>Additional building use</t>
  </si>
  <si>
    <t>AIA Seattle Common App for Design Excellence Legend</t>
  </si>
  <si>
    <r>
      <rPr>
        <sz val="10"/>
        <rFont val="Arial Nova"/>
      </rPr>
      <t>Address</t>
    </r>
    <r>
      <rPr>
        <sz val="10"/>
        <color rgb="FFFF0000"/>
        <rFont val="Arial Nova"/>
        <family val="2"/>
      </rPr>
      <t>*</t>
    </r>
  </si>
  <si>
    <r>
      <t xml:space="preserve">Grey cells in the spreadsheet are locked, and are </t>
    </r>
    <r>
      <rPr>
        <b/>
        <sz val="10"/>
        <color theme="1"/>
        <rFont val="Arial Nova"/>
      </rPr>
      <t>not editable</t>
    </r>
  </si>
  <si>
    <r>
      <rPr>
        <b/>
        <sz val="10"/>
        <color theme="1"/>
        <rFont val="Arial Nova"/>
      </rPr>
      <t>Project information can only be entered into the white boxes.</t>
    </r>
    <r>
      <rPr>
        <sz val="10"/>
        <color theme="1"/>
        <rFont val="Arial Nova"/>
        <family val="2"/>
      </rPr>
      <t xml:space="preserve"> Users are encouraged to fill out as much information as available, but only the green fields are required</t>
    </r>
  </si>
  <si>
    <r>
      <t>A green highlighted field with a red asterisk is a</t>
    </r>
    <r>
      <rPr>
        <b/>
        <sz val="10"/>
        <color theme="1"/>
        <rFont val="Arial Nova"/>
      </rPr>
      <t xml:space="preserve"> required field</t>
    </r>
    <r>
      <rPr>
        <sz val="10"/>
        <color theme="1"/>
        <rFont val="Arial Nova"/>
        <family val="2"/>
      </rPr>
      <t>. Please fill out for a complete submission</t>
    </r>
  </si>
  <si>
    <r>
      <t xml:space="preserve">A green highlighted field without a red asterisk is </t>
    </r>
    <r>
      <rPr>
        <b/>
        <sz val="10"/>
        <color theme="1"/>
        <rFont val="Arial Nova"/>
      </rPr>
      <t>required if applicable</t>
    </r>
  </si>
  <si>
    <t>Building Area per Occupant</t>
  </si>
  <si>
    <t>GSF/Occupant</t>
  </si>
  <si>
    <r>
      <t>Renewables are on site (NOT part of utility fuel mix or off-site renewables)</t>
    </r>
    <r>
      <rPr>
        <sz val="10"/>
        <color rgb="FFFF0000"/>
        <rFont val="Arial Nova"/>
      </rPr>
      <t>*</t>
    </r>
  </si>
  <si>
    <r>
      <t>Renewables as part of this project are provided off-site (NOT part of utility fuel mix)</t>
    </r>
    <r>
      <rPr>
        <sz val="10"/>
        <color rgb="FFFF0000"/>
        <rFont val="Arial Nova"/>
      </rPr>
      <t>*</t>
    </r>
  </si>
  <si>
    <r>
      <t>Total Building Area</t>
    </r>
    <r>
      <rPr>
        <sz val="10"/>
        <color rgb="FFFF0000"/>
        <rFont val="Arial Nova"/>
      </rPr>
      <t>*</t>
    </r>
  </si>
  <si>
    <t>Identify a local risk that the project has been designed to mitigate</t>
  </si>
  <si>
    <t>Framework for Design Excellence</t>
  </si>
  <si>
    <t>Performance Statement</t>
  </si>
  <si>
    <r>
      <t xml:space="preserve">Use the Performance Statement to highlight how sustainable design strategies elevate design excellence and the impact of your project. You are encouraged to describe how building performance, carbon reduction, and/or other environmental strategies are integrated within the project's overall design goals. Consider using the </t>
    </r>
    <r>
      <rPr>
        <u/>
        <sz val="10"/>
        <color rgb="FF0000FF"/>
        <rFont val="Arial Nova"/>
        <family val="2"/>
      </rPr>
      <t>Framework for Design Excellence</t>
    </r>
    <r>
      <rPr>
        <sz val="10"/>
        <color theme="0" tint="-0.499984740745262"/>
        <rFont val="Arial Nova"/>
        <family val="2"/>
      </rPr>
      <t xml:space="preserve"> as a prompt by responding to any number of the 10 principles: Integration, Equitable Communities, Ecology, Water, Economy, Energy, Wellness, Resources, Change, Discovery. </t>
    </r>
  </si>
  <si>
    <t xml:space="preserve">          Structure</t>
  </si>
  <si>
    <t xml:space="preserve">          Shell &amp; Core</t>
  </si>
  <si>
    <t xml:space="preserve">          Interiors</t>
  </si>
  <si>
    <t>What building systems were included in your Whole Building LCA?</t>
  </si>
  <si>
    <t>Was local and/or recycled a consideration for materials selection?</t>
  </si>
  <si>
    <t>Building Embodied Carbon (metric tons) (A1-A5 stages)</t>
  </si>
  <si>
    <t>Lbs. of Carbon Dioxide equivalent / sf</t>
  </si>
  <si>
    <t>https://carbonleadershipforum.org/lca-practice-guide/</t>
  </si>
  <si>
    <t>Resources on conducting a Whole Building LCA by the Carbon Leadership Forum:</t>
  </si>
  <si>
    <t>Modeled 
Performance</t>
  </si>
  <si>
    <t>Description of Energy Performance Paths</t>
  </si>
  <si>
    <t>2030 Commitment Operational Carbon calculations</t>
  </si>
  <si>
    <t>AKGD</t>
  </si>
  <si>
    <t>AKMS</t>
  </si>
  <si>
    <t>AZNM</t>
  </si>
  <si>
    <t>CAMX</t>
  </si>
  <si>
    <t>ERCT</t>
  </si>
  <si>
    <t>FRCC</t>
  </si>
  <si>
    <t>HIMS</t>
  </si>
  <si>
    <t>HIOA</t>
  </si>
  <si>
    <t>MROE</t>
  </si>
  <si>
    <t>MROW</t>
  </si>
  <si>
    <t>NEWE</t>
  </si>
  <si>
    <t>NWPP</t>
  </si>
  <si>
    <t>NYCW</t>
  </si>
  <si>
    <t>NYLI</t>
  </si>
  <si>
    <t>NYUP</t>
  </si>
  <si>
    <t>PRMS</t>
  </si>
  <si>
    <t>RFCE</t>
  </si>
  <si>
    <t>RFCM</t>
  </si>
  <si>
    <t>RFCW</t>
  </si>
  <si>
    <t>RMPA</t>
  </si>
  <si>
    <t>SPNO</t>
  </si>
  <si>
    <t>SPSO</t>
  </si>
  <si>
    <t>SRMV</t>
  </si>
  <si>
    <t>SRMW</t>
  </si>
  <si>
    <t>SRSO</t>
  </si>
  <si>
    <t>SRTV</t>
  </si>
  <si>
    <t>SRVC</t>
  </si>
  <si>
    <t>2022 eGRID regions:</t>
  </si>
  <si>
    <t>eGRID subregion annual CO2 equivalent total output emission rate (lb/MWh)</t>
  </si>
  <si>
    <t>https://www.epa.gov/egrid/data-explorer</t>
  </si>
  <si>
    <t>Is onsite stormwater management required?</t>
  </si>
  <si>
    <t>Is stormwater managed onsite?</t>
  </si>
  <si>
    <t>Total site area:</t>
  </si>
  <si>
    <t xml:space="preserve">          Total roof and hard surface areas:</t>
  </si>
  <si>
    <t xml:space="preserve">          % of roof and hard surfaces managed onsite:</t>
  </si>
  <si>
    <t>sf</t>
  </si>
  <si>
    <t>Onsite Stormwater Management</t>
  </si>
  <si>
    <t>Building Water Use (Sinks, Showers, Appliacnes, etc)</t>
  </si>
  <si>
    <t>Does the project meet the EPA's Water Sense Goals?</t>
  </si>
  <si>
    <t>Answer yes if indoor fixture flowrates are at least 20% more efficient than code.</t>
  </si>
  <si>
    <t>Answer yes if design strategies prevent most runoff into municipal sewers or natural waterways.</t>
  </si>
  <si>
    <t>Non-potable Water Use (Toilet Flushing, Irrigation)</t>
  </si>
  <si>
    <t>Is stormwater collected for building reuse?</t>
  </si>
  <si>
    <t>Is greywater collected for building reuse?</t>
  </si>
  <si>
    <t>Baseline Water Use Intensity (WUI) by building type</t>
  </si>
  <si>
    <t>Predicted WUI</t>
  </si>
  <si>
    <t>% reduction of WUI from baseline</t>
  </si>
  <si>
    <r>
      <rPr>
        <sz val="10"/>
        <rFont val="Arial Nova"/>
        <family val="2"/>
      </rPr>
      <t>gal/sf/year</t>
    </r>
    <r>
      <rPr>
        <sz val="10"/>
        <color theme="0" tint="-0.499984740745262"/>
        <rFont val="Arial Nova"/>
        <family val="2"/>
      </rPr>
      <t xml:space="preserve"> Report your own, or lookup median WUI per project type here: </t>
    </r>
  </si>
  <si>
    <t xml:space="preserve">https://www.energystar.gov/buildings/tools-and-resources/us-water-use-intensity-property-type-technical-reference </t>
  </si>
  <si>
    <r>
      <rPr>
        <sz val="10"/>
        <rFont val="Arial Nova"/>
        <family val="2"/>
      </rPr>
      <t>gal/sf/year</t>
    </r>
    <r>
      <rPr>
        <sz val="10"/>
        <color theme="0" tint="-0.499984740745262"/>
        <rFont val="Arial Nova"/>
        <family val="2"/>
      </rPr>
      <t xml:space="preserve"> Predicted WUI as modeled during design process</t>
    </r>
  </si>
  <si>
    <t>Uses modeled WUI to calculate reduction if availabe, otherwise uses predicted</t>
  </si>
  <si>
    <t>Measured WUI</t>
  </si>
  <si>
    <r>
      <rPr>
        <sz val="10"/>
        <rFont val="Arial Nova"/>
        <family val="2"/>
      </rPr>
      <t>gal/sf/year</t>
    </r>
    <r>
      <rPr>
        <sz val="10"/>
        <color theme="0" tint="-0.499984740745262"/>
        <rFont val="Arial Nova"/>
        <family val="2"/>
      </rPr>
      <t xml:space="preserve"> Measured WUI for a full year after construction</t>
    </r>
  </si>
  <si>
    <t>Annual total gal</t>
  </si>
  <si>
    <t>(Minimum assumption) Refers to the presumptive energy code requirement of the jurisdiction the project is located in.</t>
  </si>
  <si>
    <t>(Utility reported usage) Also referred to as actual performance, refers to energy data /utility bill data collected for at least a year after construction.</t>
  </si>
  <si>
    <t>(Project estimate) Refers to the prediction generated from whole buildng energy model reflecting the completed design.</t>
  </si>
  <si>
    <r>
      <t>lb CO</t>
    </r>
    <r>
      <rPr>
        <vertAlign val="subscript"/>
        <sz val="10"/>
        <color theme="1"/>
        <rFont val="Arial Nova"/>
        <family val="2"/>
      </rPr>
      <t>2</t>
    </r>
    <r>
      <rPr>
        <sz val="10"/>
        <color theme="1"/>
        <rFont val="Arial Nova"/>
        <family val="2"/>
      </rPr>
      <t xml:space="preserve"> equivalent output emission / MWh</t>
    </r>
  </si>
  <si>
    <t>For US projects, report the project's eGRID region</t>
  </si>
  <si>
    <t>Project's electricity carbon emission factor (based on eGRID subregion)</t>
  </si>
  <si>
    <t>Total volume of non-potable water used</t>
  </si>
  <si>
    <r>
      <t xml:space="preserve">If "Other" please enter the energy code </t>
    </r>
    <r>
      <rPr>
        <i/>
        <sz val="10"/>
        <color theme="0" tint="-0.499984740745262"/>
        <rFont val="Arial Nova"/>
        <family val="2"/>
      </rPr>
      <t>here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</si>
</sst>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&quot;$&quot;* #,##0_);_(&quot;$&quot;* \(#,##0\);_(&quot;$&quot;* &quot;-&quot;??_);_(@_)"/>
  </numFmts>
  <fonts count="5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rgb="FF000000"/>
      <name val="Arial Nova"/>
      <family val="2"/>
    </font>
    <font>
      <sz val="10"/>
      <color theme="1"/>
      <name val="Arial Nova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sz val="10"/>
      <color theme="1"/>
      <name val="Arial Nova"/>
      <family val="2"/>
    </font>
    <font>
      <b/>
      <sz val="10"/>
      <name val="Arial Nova"/>
      <family val="2"/>
    </font>
    <font>
      <b/>
      <i/>
      <sz val="10"/>
      <color theme="1"/>
      <name val="Arial Nova"/>
      <family val="2"/>
    </font>
    <font>
      <u/>
      <sz val="10"/>
      <color theme="10"/>
      <name val="Arial Nova"/>
      <family val="2"/>
    </font>
    <font>
      <sz val="10"/>
      <color theme="0" tint="-0.499984740745262"/>
      <name val="Arial Nova"/>
      <family val="2"/>
    </font>
    <font>
      <sz val="10"/>
      <color theme="0" tint="-4.9989318521683403E-2"/>
      <name val="Arial Nova"/>
      <family val="2"/>
    </font>
    <font>
      <i/>
      <sz val="10"/>
      <color rgb="FFFF0000"/>
      <name val="Arial Nova"/>
      <family val="2"/>
    </font>
    <font>
      <sz val="10"/>
      <name val="Arial Nova"/>
      <family val="2"/>
    </font>
    <font>
      <i/>
      <sz val="10"/>
      <name val="Arial Nova"/>
      <family val="2"/>
    </font>
    <font>
      <sz val="10"/>
      <color theme="0" tint="-0.34998626667073579"/>
      <name val="Arial Nova"/>
      <family val="2"/>
    </font>
    <font>
      <b/>
      <sz val="10"/>
      <color theme="0" tint="-0.34998626667073579"/>
      <name val="Arial Nova"/>
      <family val="2"/>
    </font>
    <font>
      <u/>
      <sz val="10"/>
      <color theme="0" tint="-0.34998626667073579"/>
      <name val="Arial Nova"/>
      <family val="2"/>
    </font>
    <font>
      <i/>
      <sz val="10"/>
      <color theme="0" tint="-0.34998626667073579"/>
      <name val="Arial Nova"/>
      <family val="2"/>
    </font>
    <font>
      <i/>
      <sz val="10"/>
      <color theme="0" tint="-0.499984740745262"/>
      <name val="Arial Nova"/>
      <family val="2"/>
    </font>
    <font>
      <sz val="10"/>
      <color theme="8" tint="-0.499984740745262"/>
      <name val="Arial Nova"/>
      <family val="2"/>
    </font>
    <font>
      <u/>
      <sz val="10"/>
      <color theme="10"/>
      <name val="Calibri"/>
      <family val="2"/>
      <scheme val="minor"/>
    </font>
    <font>
      <sz val="10"/>
      <color theme="6" tint="-0.499984740745262"/>
      <name val="Arial Nova"/>
      <family val="2"/>
    </font>
    <font>
      <sz val="10"/>
      <name val="Calibri"/>
      <family val="2"/>
      <scheme val="minor"/>
    </font>
    <font>
      <sz val="10"/>
      <color rgb="FFFF0000"/>
      <name val="Arial Nova"/>
      <family val="2"/>
    </font>
    <font>
      <sz val="22"/>
      <color theme="0"/>
      <name val="Arial Nova"/>
      <family val="2"/>
    </font>
    <font>
      <sz val="10"/>
      <color theme="1" tint="4.9989318521683403E-2"/>
      <name val="Arial Nova"/>
      <family val="2"/>
    </font>
    <font>
      <u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10"/>
      <color theme="5" tint="-0.249977111117893"/>
      <name val="Arial Nova"/>
      <family val="2"/>
    </font>
    <font>
      <sz val="9"/>
      <color theme="0"/>
      <name val="Arial Nova"/>
      <family val="2"/>
    </font>
    <font>
      <u/>
      <sz val="10"/>
      <color rgb="FF0000FF"/>
      <name val="Arial Nova"/>
      <family val="2"/>
    </font>
    <font>
      <sz val="10"/>
      <color theme="1" tint="0.499984740745262"/>
      <name val="Arial Nova"/>
    </font>
    <font>
      <sz val="10"/>
      <color theme="1" tint="0.499984740745262"/>
      <name val="Arial Nova"/>
      <family val="2"/>
    </font>
    <font>
      <b/>
      <sz val="10"/>
      <color rgb="FFFF0000"/>
      <name val="Arial Nova"/>
      <family val="2"/>
    </font>
    <font>
      <sz val="10"/>
      <color rgb="FFFF0000"/>
      <name val="Arial Nova"/>
    </font>
    <font>
      <b/>
      <sz val="10"/>
      <color theme="0" tint="-4.9989318521683403E-2"/>
      <name val="Arial Nova"/>
      <family val="2"/>
    </font>
    <font>
      <sz val="10"/>
      <name val="Arial Nova"/>
    </font>
    <font>
      <sz val="10"/>
      <color theme="0" tint="-4.9989318521683403E-2"/>
      <name val="Calibri"/>
      <family val="2"/>
      <scheme val="minor"/>
    </font>
    <font>
      <u/>
      <sz val="11"/>
      <color theme="0" tint="-4.9989318521683403E-2"/>
      <name val="Calibri"/>
      <family val="2"/>
      <scheme val="minor"/>
    </font>
    <font>
      <sz val="10"/>
      <color theme="1"/>
      <name val="Arial Nova"/>
    </font>
    <font>
      <b/>
      <sz val="10"/>
      <color theme="1"/>
      <name val="Arial Nova"/>
    </font>
    <font>
      <sz val="10"/>
      <color theme="0" tint="-4.9989318521683403E-2"/>
      <name val="Arch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theme="0" tint="-0.499984740745262"/>
      <name val="Arial Nova"/>
      <family val="2"/>
    </font>
    <font>
      <vertAlign val="subscript"/>
      <sz val="10"/>
      <color theme="1"/>
      <name val="Arial Nova"/>
      <family val="2"/>
    </font>
  </fonts>
  <fills count="20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rgb="FFAECAD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76A5AF"/>
      </patternFill>
    </fill>
    <fill>
      <patternFill patternType="solid">
        <fgColor theme="2" tint="-9.9978637043366805E-2"/>
        <bgColor rgb="FFFFE599"/>
      </patternFill>
    </fill>
    <fill>
      <patternFill patternType="solid">
        <fgColor theme="2" tint="-9.9978637043366805E-2"/>
        <bgColor rgb="FFB7CDD1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theme="2" tint="-0.249977111117893"/>
        <bgColor rgb="FFFFE599"/>
      </patternFill>
    </fill>
    <fill>
      <patternFill patternType="solid">
        <fgColor theme="2" tint="-0.249977111117893"/>
        <bgColor rgb="FFB7CDD1"/>
      </patternFill>
    </fill>
    <fill>
      <patternFill patternType="solid">
        <fgColor theme="2" tint="-0.249977111117893"/>
        <bgColor rgb="FFCCCCCC"/>
      </patternFill>
    </fill>
    <fill>
      <patternFill patternType="solid">
        <fgColor rgb="FFFA4132"/>
        <bgColor indexed="64"/>
      </patternFill>
    </fill>
    <fill>
      <patternFill patternType="solid">
        <fgColor rgb="FF92D050"/>
        <bgColor indexed="64"/>
      </patternFill>
    </fill>
  </fills>
  <borders count="101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rgb="FF000000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4" borderId="12" applyNumberFormat="0" applyAlignment="0" applyProtection="0"/>
    <xf numFmtId="43" fontId="2" fillId="0" borderId="0" applyFont="0" applyFill="0" applyBorder="0" applyAlignment="0" applyProtection="0"/>
    <xf numFmtId="0" fontId="48" fillId="0" borderId="0"/>
    <xf numFmtId="0" fontId="49" fillId="0" borderId="0" applyNumberFormat="0" applyFill="0" applyBorder="0" applyAlignment="0" applyProtection="0"/>
  </cellStyleXfs>
  <cellXfs count="376">
    <xf numFmtId="0" fontId="0" fillId="0" borderId="0" xfId="0"/>
    <xf numFmtId="2" fontId="8" fillId="7" borderId="20" xfId="0" applyNumberFormat="1" applyFont="1" applyFill="1" applyBorder="1"/>
    <xf numFmtId="2" fontId="8" fillId="7" borderId="23" xfId="0" applyNumberFormat="1" applyFont="1" applyFill="1" applyBorder="1" applyAlignment="1">
      <alignment horizontal="center"/>
    </xf>
    <xf numFmtId="2" fontId="8" fillId="7" borderId="22" xfId="0" applyNumberFormat="1" applyFont="1" applyFill="1" applyBorder="1"/>
    <xf numFmtId="9" fontId="8" fillId="10" borderId="37" xfId="0" applyNumberFormat="1" applyFont="1" applyFill="1" applyBorder="1"/>
    <xf numFmtId="0" fontId="9" fillId="11" borderId="0" xfId="0" applyFont="1" applyFill="1" applyAlignment="1">
      <alignment horizontal="right"/>
    </xf>
    <xf numFmtId="0" fontId="9" fillId="11" borderId="16" xfId="0" applyFont="1" applyFill="1" applyBorder="1" applyAlignment="1">
      <alignment horizontal="center"/>
    </xf>
    <xf numFmtId="164" fontId="9" fillId="11" borderId="16" xfId="0" applyNumberFormat="1" applyFont="1" applyFill="1" applyBorder="1" applyAlignment="1">
      <alignment horizontal="center"/>
    </xf>
    <xf numFmtId="0" fontId="9" fillId="11" borderId="18" xfId="0" applyFont="1" applyFill="1" applyBorder="1" applyAlignment="1">
      <alignment horizontal="right"/>
    </xf>
    <xf numFmtId="9" fontId="9" fillId="11" borderId="0" xfId="0" applyNumberFormat="1" applyFont="1" applyFill="1" applyAlignment="1">
      <alignment horizontal="right"/>
    </xf>
    <xf numFmtId="164" fontId="9" fillId="11" borderId="19" xfId="0" applyNumberFormat="1" applyFont="1" applyFill="1" applyBorder="1" applyAlignment="1">
      <alignment horizontal="center"/>
    </xf>
    <xf numFmtId="164" fontId="9" fillId="11" borderId="0" xfId="0" applyNumberFormat="1" applyFont="1" applyFill="1" applyAlignment="1">
      <alignment horizontal="right"/>
    </xf>
    <xf numFmtId="1" fontId="9" fillId="11" borderId="0" xfId="0" applyNumberFormat="1" applyFont="1" applyFill="1" applyAlignment="1">
      <alignment horizontal="center"/>
    </xf>
    <xf numFmtId="164" fontId="9" fillId="11" borderId="18" xfId="0" applyNumberFormat="1" applyFont="1" applyFill="1" applyBorder="1" applyAlignment="1">
      <alignment horizontal="right"/>
    </xf>
    <xf numFmtId="164" fontId="9" fillId="11" borderId="19" xfId="0" applyNumberFormat="1" applyFont="1" applyFill="1" applyBorder="1" applyAlignment="1">
      <alignment horizontal="right"/>
    </xf>
    <xf numFmtId="9" fontId="8" fillId="10" borderId="38" xfId="0" applyNumberFormat="1" applyFont="1" applyFill="1" applyBorder="1"/>
    <xf numFmtId="9" fontId="8" fillId="10" borderId="39" xfId="0" applyNumberFormat="1" applyFont="1" applyFill="1" applyBorder="1"/>
    <xf numFmtId="0" fontId="9" fillId="11" borderId="0" xfId="0" applyFont="1" applyFill="1" applyAlignment="1">
      <alignment horizontal="center"/>
    </xf>
    <xf numFmtId="0" fontId="9" fillId="12" borderId="0" xfId="0" applyFont="1" applyFill="1"/>
    <xf numFmtId="0" fontId="9" fillId="13" borderId="7" xfId="0" applyFont="1" applyFill="1" applyBorder="1"/>
    <xf numFmtId="9" fontId="9" fillId="13" borderId="9" xfId="0" applyNumberFormat="1" applyFont="1" applyFill="1" applyBorder="1"/>
    <xf numFmtId="0" fontId="9" fillId="14" borderId="0" xfId="0" applyFont="1" applyFill="1" applyAlignment="1">
      <alignment horizontal="right"/>
    </xf>
    <xf numFmtId="0" fontId="5" fillId="6" borderId="0" xfId="0" applyFont="1" applyFill="1" applyAlignment="1">
      <alignment vertical="top"/>
    </xf>
    <xf numFmtId="0" fontId="5" fillId="6" borderId="0" xfId="0" applyFont="1" applyFill="1" applyAlignment="1">
      <alignment vertical="top" wrapText="1"/>
    </xf>
    <xf numFmtId="0" fontId="5" fillId="0" borderId="0" xfId="0" applyFont="1" applyAlignment="1">
      <alignment vertical="top"/>
    </xf>
    <xf numFmtId="0" fontId="21" fillId="3" borderId="2" xfId="0" applyFont="1" applyFill="1" applyBorder="1" applyAlignment="1">
      <alignment vertical="top"/>
    </xf>
    <xf numFmtId="0" fontId="20" fillId="3" borderId="3" xfId="0" applyFont="1" applyFill="1" applyBorder="1" applyAlignment="1">
      <alignment vertical="top"/>
    </xf>
    <xf numFmtId="0" fontId="20" fillId="3" borderId="4" xfId="0" applyFont="1" applyFill="1" applyBorder="1" applyAlignment="1">
      <alignment vertical="top" wrapText="1"/>
    </xf>
    <xf numFmtId="0" fontId="20" fillId="3" borderId="5" xfId="0" applyFont="1" applyFill="1" applyBorder="1" applyAlignment="1">
      <alignment vertical="top"/>
    </xf>
    <xf numFmtId="0" fontId="20" fillId="3" borderId="0" xfId="0" applyFont="1" applyFill="1" applyAlignment="1">
      <alignment vertical="top"/>
    </xf>
    <xf numFmtId="0" fontId="22" fillId="3" borderId="6" xfId="1" applyFont="1" applyFill="1" applyBorder="1" applyAlignment="1">
      <alignment vertical="top" wrapText="1"/>
    </xf>
    <xf numFmtId="0" fontId="20" fillId="3" borderId="6" xfId="0" applyFont="1" applyFill="1" applyBorder="1" applyAlignment="1">
      <alignment vertical="top" wrapText="1"/>
    </xf>
    <xf numFmtId="0" fontId="23" fillId="3" borderId="6" xfId="0" applyFont="1" applyFill="1" applyBorder="1" applyAlignment="1">
      <alignment vertical="top" wrapText="1"/>
    </xf>
    <xf numFmtId="0" fontId="21" fillId="2" borderId="10" xfId="0" applyFont="1" applyFill="1" applyBorder="1" applyAlignment="1">
      <alignment vertical="top"/>
    </xf>
    <xf numFmtId="0" fontId="20" fillId="2" borderId="5" xfId="0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0" fontId="20" fillId="2" borderId="6" xfId="0" applyFont="1" applyFill="1" applyBorder="1" applyAlignment="1">
      <alignment vertical="top" wrapText="1"/>
    </xf>
    <xf numFmtId="0" fontId="20" fillId="2" borderId="7" xfId="0" applyFont="1" applyFill="1" applyBorder="1" applyAlignment="1">
      <alignment vertical="top"/>
    </xf>
    <xf numFmtId="0" fontId="20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0" xfId="0" applyFont="1" applyAlignment="1">
      <alignment vertical="top" wrapText="1"/>
    </xf>
    <xf numFmtId="9" fontId="8" fillId="10" borderId="0" xfId="0" applyNumberFormat="1" applyFont="1" applyFill="1"/>
    <xf numFmtId="0" fontId="20" fillId="6" borderId="0" xfId="0" applyFont="1" applyFill="1" applyAlignment="1">
      <alignment vertical="top"/>
    </xf>
    <xf numFmtId="0" fontId="20" fillId="6" borderId="13" xfId="0" applyFont="1" applyFill="1" applyBorder="1" applyAlignment="1">
      <alignment vertical="top"/>
    </xf>
    <xf numFmtId="0" fontId="20" fillId="6" borderId="5" xfId="0" applyFont="1" applyFill="1" applyBorder="1" applyAlignment="1">
      <alignment vertical="top"/>
    </xf>
    <xf numFmtId="0" fontId="20" fillId="6" borderId="6" xfId="0" applyFont="1" applyFill="1" applyBorder="1" applyAlignment="1">
      <alignment vertical="top" wrapText="1"/>
    </xf>
    <xf numFmtId="0" fontId="20" fillId="3" borderId="0" xfId="0" applyFont="1" applyFill="1" applyAlignment="1">
      <alignment vertical="top" wrapText="1"/>
    </xf>
    <xf numFmtId="0" fontId="20" fillId="6" borderId="8" xfId="0" applyFont="1" applyFill="1" applyBorder="1" applyAlignment="1">
      <alignment vertical="top" wrapText="1"/>
    </xf>
    <xf numFmtId="0" fontId="18" fillId="6" borderId="0" xfId="0" applyFont="1" applyFill="1" applyAlignment="1">
      <alignment horizontal="left" vertical="center"/>
    </xf>
    <xf numFmtId="0" fontId="5" fillId="6" borderId="3" xfId="0" applyFont="1" applyFill="1" applyBorder="1" applyAlignment="1">
      <alignment vertical="top"/>
    </xf>
    <xf numFmtId="0" fontId="9" fillId="11" borderId="7" xfId="0" applyFont="1" applyFill="1" applyBorder="1" applyAlignment="1">
      <alignment horizontal="right"/>
    </xf>
    <xf numFmtId="164" fontId="9" fillId="11" borderId="8" xfId="0" applyNumberFormat="1" applyFont="1" applyFill="1" applyBorder="1" applyAlignment="1">
      <alignment horizontal="right"/>
    </xf>
    <xf numFmtId="164" fontId="9" fillId="11" borderId="9" xfId="0" applyNumberFormat="1" applyFont="1" applyFill="1" applyBorder="1" applyAlignment="1">
      <alignment horizontal="right"/>
    </xf>
    <xf numFmtId="9" fontId="8" fillId="10" borderId="11" xfId="0" applyNumberFormat="1" applyFont="1" applyFill="1" applyBorder="1"/>
    <xf numFmtId="9" fontId="8" fillId="10" borderId="58" xfId="0" applyNumberFormat="1" applyFont="1" applyFill="1" applyBorder="1"/>
    <xf numFmtId="0" fontId="9" fillId="11" borderId="11" xfId="0" applyFont="1" applyFill="1" applyBorder="1" applyAlignment="1">
      <alignment horizontal="right"/>
    </xf>
    <xf numFmtId="0" fontId="9" fillId="11" borderId="11" xfId="0" applyFont="1" applyFill="1" applyBorder="1" applyAlignment="1">
      <alignment horizontal="center"/>
    </xf>
    <xf numFmtId="164" fontId="9" fillId="11" borderId="11" xfId="0" applyNumberFormat="1" applyFont="1" applyFill="1" applyBorder="1" applyAlignment="1">
      <alignment horizontal="center"/>
    </xf>
    <xf numFmtId="0" fontId="9" fillId="11" borderId="59" xfId="0" applyFont="1" applyFill="1" applyBorder="1" applyAlignment="1">
      <alignment horizontal="right"/>
    </xf>
    <xf numFmtId="9" fontId="9" fillId="11" borderId="11" xfId="0" applyNumberFormat="1" applyFont="1" applyFill="1" applyBorder="1" applyAlignment="1">
      <alignment horizontal="right"/>
    </xf>
    <xf numFmtId="164" fontId="9" fillId="11" borderId="57" xfId="0" applyNumberFormat="1" applyFont="1" applyFill="1" applyBorder="1" applyAlignment="1">
      <alignment horizontal="center"/>
    </xf>
    <xf numFmtId="164" fontId="9" fillId="11" borderId="11" xfId="0" applyNumberFormat="1" applyFont="1" applyFill="1" applyBorder="1" applyAlignment="1">
      <alignment horizontal="right"/>
    </xf>
    <xf numFmtId="1" fontId="9" fillId="11" borderId="11" xfId="0" applyNumberFormat="1" applyFont="1" applyFill="1" applyBorder="1" applyAlignment="1">
      <alignment horizontal="center"/>
    </xf>
    <xf numFmtId="164" fontId="9" fillId="11" borderId="59" xfId="0" applyNumberFormat="1" applyFont="1" applyFill="1" applyBorder="1" applyAlignment="1">
      <alignment horizontal="right"/>
    </xf>
    <xf numFmtId="164" fontId="9" fillId="11" borderId="57" xfId="0" applyNumberFormat="1" applyFont="1" applyFill="1" applyBorder="1" applyAlignment="1">
      <alignment horizontal="right"/>
    </xf>
    <xf numFmtId="9" fontId="8" fillId="10" borderId="62" xfId="0" applyNumberFormat="1" applyFont="1" applyFill="1" applyBorder="1"/>
    <xf numFmtId="9" fontId="8" fillId="10" borderId="63" xfId="0" applyNumberFormat="1" applyFont="1" applyFill="1" applyBorder="1"/>
    <xf numFmtId="9" fontId="8" fillId="10" borderId="64" xfId="0" applyNumberFormat="1" applyFont="1" applyFill="1" applyBorder="1"/>
    <xf numFmtId="1" fontId="9" fillId="14" borderId="0" xfId="0" applyNumberFormat="1" applyFont="1" applyFill="1" applyAlignment="1">
      <alignment horizontal="center"/>
    </xf>
    <xf numFmtId="9" fontId="8" fillId="15" borderId="62" xfId="0" applyNumberFormat="1" applyFont="1" applyFill="1" applyBorder="1"/>
    <xf numFmtId="9" fontId="8" fillId="15" borderId="0" xfId="0" applyNumberFormat="1" applyFont="1" applyFill="1"/>
    <xf numFmtId="9" fontId="8" fillId="15" borderId="38" xfId="0" applyNumberFormat="1" applyFont="1" applyFill="1" applyBorder="1"/>
    <xf numFmtId="9" fontId="8" fillId="15" borderId="39" xfId="0" applyNumberFormat="1" applyFont="1" applyFill="1" applyBorder="1"/>
    <xf numFmtId="0" fontId="9" fillId="16" borderId="0" xfId="0" applyFont="1" applyFill="1" applyAlignment="1">
      <alignment horizontal="right"/>
    </xf>
    <xf numFmtId="0" fontId="9" fillId="16" borderId="0" xfId="0" applyFont="1" applyFill="1" applyAlignment="1">
      <alignment horizontal="center"/>
    </xf>
    <xf numFmtId="164" fontId="9" fillId="16" borderId="19" xfId="0" applyNumberFormat="1" applyFont="1" applyFill="1" applyBorder="1" applyAlignment="1">
      <alignment horizontal="center"/>
    </xf>
    <xf numFmtId="0" fontId="9" fillId="16" borderId="18" xfId="0" applyFont="1" applyFill="1" applyBorder="1" applyAlignment="1">
      <alignment horizontal="right"/>
    </xf>
    <xf numFmtId="9" fontId="9" fillId="16" borderId="0" xfId="0" applyNumberFormat="1" applyFont="1" applyFill="1" applyAlignment="1">
      <alignment horizontal="right"/>
    </xf>
    <xf numFmtId="0" fontId="9" fillId="17" borderId="0" xfId="0" applyFont="1" applyFill="1" applyAlignment="1">
      <alignment horizontal="right"/>
    </xf>
    <xf numFmtId="1" fontId="9" fillId="17" borderId="0" xfId="0" applyNumberFormat="1" applyFont="1" applyFill="1" applyAlignment="1">
      <alignment horizontal="center"/>
    </xf>
    <xf numFmtId="164" fontId="9" fillId="16" borderId="18" xfId="0" applyNumberFormat="1" applyFont="1" applyFill="1" applyBorder="1" applyAlignment="1">
      <alignment horizontal="right"/>
    </xf>
    <xf numFmtId="164" fontId="9" fillId="16" borderId="0" xfId="0" applyNumberFormat="1" applyFont="1" applyFill="1" applyAlignment="1">
      <alignment horizontal="right"/>
    </xf>
    <xf numFmtId="164" fontId="9" fillId="16" borderId="19" xfId="0" applyNumberFormat="1" applyFont="1" applyFill="1" applyBorder="1" applyAlignment="1">
      <alignment horizontal="right"/>
    </xf>
    <xf numFmtId="0" fontId="6" fillId="7" borderId="16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26" fillId="6" borderId="6" xfId="1" applyFont="1" applyFill="1" applyBorder="1" applyAlignment="1" applyProtection="1">
      <alignment vertical="top" wrapText="1"/>
    </xf>
    <xf numFmtId="0" fontId="26" fillId="6" borderId="6" xfId="1" applyFont="1" applyFill="1" applyBorder="1" applyProtection="1"/>
    <xf numFmtId="0" fontId="14" fillId="6" borderId="6" xfId="1" applyFont="1" applyFill="1" applyBorder="1" applyAlignment="1" applyProtection="1">
      <alignment vertical="top" wrapText="1"/>
    </xf>
    <xf numFmtId="0" fontId="28" fillId="6" borderId="6" xfId="1" applyFont="1" applyFill="1" applyBorder="1" applyAlignment="1" applyProtection="1">
      <alignment vertical="top" wrapText="1"/>
    </xf>
    <xf numFmtId="0" fontId="18" fillId="5" borderId="74" xfId="0" applyFont="1" applyFill="1" applyBorder="1" applyAlignment="1" applyProtection="1">
      <alignment vertical="top"/>
      <protection locked="0"/>
    </xf>
    <xf numFmtId="9" fontId="31" fillId="5" borderId="74" xfId="0" applyNumberFormat="1" applyFont="1" applyFill="1" applyBorder="1" applyAlignment="1" applyProtection="1">
      <alignment horizontal="center" vertical="center"/>
      <protection locked="0"/>
    </xf>
    <xf numFmtId="9" fontId="18" fillId="5" borderId="74" xfId="0" applyNumberFormat="1" applyFont="1" applyFill="1" applyBorder="1" applyAlignment="1" applyProtection="1">
      <alignment horizontal="center" vertical="center"/>
      <protection locked="0"/>
    </xf>
    <xf numFmtId="0" fontId="1" fillId="6" borderId="6" xfId="1" applyFill="1" applyBorder="1" applyProtection="1"/>
    <xf numFmtId="0" fontId="5" fillId="18" borderId="2" xfId="0" applyFont="1" applyFill="1" applyBorder="1" applyAlignment="1" applyProtection="1">
      <alignment vertical="top"/>
    </xf>
    <xf numFmtId="0" fontId="5" fillId="18" borderId="3" xfId="0" applyFont="1" applyFill="1" applyBorder="1" applyAlignment="1" applyProtection="1">
      <alignment vertical="top"/>
    </xf>
    <xf numFmtId="0" fontId="5" fillId="18" borderId="4" xfId="0" applyFont="1" applyFill="1" applyBorder="1" applyAlignment="1" applyProtection="1">
      <alignment vertical="top" wrapText="1"/>
    </xf>
    <xf numFmtId="0" fontId="5" fillId="6" borderId="0" xfId="0" applyFont="1" applyFill="1" applyAlignment="1" applyProtection="1">
      <alignment vertical="top"/>
    </xf>
    <xf numFmtId="0" fontId="16" fillId="6" borderId="0" xfId="0" applyFont="1" applyFill="1" applyAlignment="1" applyProtection="1">
      <alignment vertical="top"/>
    </xf>
    <xf numFmtId="0" fontId="38" fillId="6" borderId="0" xfId="0" applyFont="1" applyFill="1" applyAlignment="1" applyProtection="1">
      <alignment vertical="top"/>
    </xf>
    <xf numFmtId="0" fontId="5" fillId="18" borderId="5" xfId="0" applyFont="1" applyFill="1" applyBorder="1" applyAlignment="1" applyProtection="1">
      <alignment vertical="top"/>
    </xf>
    <xf numFmtId="0" fontId="5" fillId="18" borderId="0" xfId="0" applyFont="1" applyFill="1" applyAlignment="1" applyProtection="1">
      <alignment vertical="top"/>
    </xf>
    <xf numFmtId="0" fontId="5" fillId="18" borderId="6" xfId="0" applyFont="1" applyFill="1" applyBorder="1" applyAlignment="1" applyProtection="1">
      <alignment vertical="top" wrapText="1"/>
    </xf>
    <xf numFmtId="0" fontId="30" fillId="18" borderId="0" xfId="0" applyFont="1" applyFill="1" applyAlignment="1" applyProtection="1">
      <alignment vertical="top"/>
    </xf>
    <xf numFmtId="0" fontId="46" fillId="6" borderId="0" xfId="0" applyFont="1" applyFill="1" applyAlignment="1" applyProtection="1">
      <alignment vertical="center" wrapText="1"/>
    </xf>
    <xf numFmtId="0" fontId="5" fillId="5" borderId="82" xfId="0" applyFont="1" applyFill="1" applyBorder="1" applyAlignment="1" applyProtection="1">
      <alignment vertical="top"/>
    </xf>
    <xf numFmtId="0" fontId="5" fillId="5" borderId="83" xfId="0" applyFont="1" applyFill="1" applyBorder="1" applyAlignment="1" applyProtection="1">
      <alignment vertical="top"/>
    </xf>
    <xf numFmtId="0" fontId="5" fillId="5" borderId="84" xfId="0" applyFont="1" applyFill="1" applyBorder="1" applyAlignment="1" applyProtection="1">
      <alignment vertical="top"/>
    </xf>
    <xf numFmtId="0" fontId="5" fillId="5" borderId="85" xfId="0" applyFont="1" applyFill="1" applyBorder="1" applyAlignment="1" applyProtection="1">
      <alignment vertical="top"/>
    </xf>
    <xf numFmtId="0" fontId="40" fillId="19" borderId="78" xfId="0" applyFont="1" applyFill="1" applyBorder="1" applyAlignment="1" applyProtection="1">
      <alignment vertical="top"/>
    </xf>
    <xf numFmtId="0" fontId="29" fillId="19" borderId="79" xfId="0" applyFont="1" applyFill="1" applyBorder="1" applyAlignment="1" applyProtection="1">
      <alignment vertical="top"/>
    </xf>
    <xf numFmtId="0" fontId="5" fillId="5" borderId="5" xfId="0" applyFont="1" applyFill="1" applyBorder="1" applyAlignment="1" applyProtection="1">
      <alignment vertical="top"/>
    </xf>
    <xf numFmtId="0" fontId="5" fillId="5" borderId="0" xfId="0" applyFont="1" applyFill="1" applyAlignment="1" applyProtection="1">
      <alignment vertical="top"/>
    </xf>
    <xf numFmtId="0" fontId="11" fillId="6" borderId="0" xfId="0" applyFont="1" applyFill="1" applyAlignment="1" applyProtection="1">
      <alignment vertical="top"/>
    </xf>
    <xf numFmtId="0" fontId="32" fillId="18" borderId="0" xfId="1" applyFont="1" applyFill="1" applyBorder="1" applyAlignment="1" applyProtection="1">
      <alignment vertical="top"/>
    </xf>
    <xf numFmtId="0" fontId="34" fillId="18" borderId="0" xfId="0" applyFont="1" applyFill="1" applyAlignment="1" applyProtection="1">
      <alignment vertical="top"/>
    </xf>
    <xf numFmtId="0" fontId="5" fillId="5" borderId="72" xfId="0" applyFont="1" applyFill="1" applyBorder="1" applyAlignment="1" applyProtection="1">
      <alignment vertical="top"/>
    </xf>
    <xf numFmtId="0" fontId="5" fillId="5" borderId="66" xfId="0" applyFont="1" applyFill="1" applyBorder="1" applyAlignment="1" applyProtection="1">
      <alignment vertical="top"/>
    </xf>
    <xf numFmtId="0" fontId="5" fillId="5" borderId="77" xfId="0" applyFont="1" applyFill="1" applyBorder="1" applyAlignment="1" applyProtection="1">
      <alignment vertical="top"/>
    </xf>
    <xf numFmtId="0" fontId="5" fillId="18" borderId="7" xfId="0" applyFont="1" applyFill="1" applyBorder="1" applyAlignment="1" applyProtection="1">
      <alignment vertical="top"/>
    </xf>
    <xf numFmtId="0" fontId="5" fillId="18" borderId="8" xfId="0" applyFont="1" applyFill="1" applyBorder="1" applyAlignment="1" applyProtection="1">
      <alignment vertical="top"/>
    </xf>
    <xf numFmtId="0" fontId="5" fillId="18" borderId="9" xfId="0" applyFont="1" applyFill="1" applyBorder="1" applyAlignment="1" applyProtection="1">
      <alignment vertical="top" wrapText="1"/>
    </xf>
    <xf numFmtId="0" fontId="11" fillId="6" borderId="67" xfId="0" applyFont="1" applyFill="1" applyBorder="1" applyAlignment="1" applyProtection="1">
      <alignment vertical="center"/>
    </xf>
    <xf numFmtId="0" fontId="5" fillId="6" borderId="68" xfId="0" applyFont="1" applyFill="1" applyBorder="1" applyAlignment="1" applyProtection="1">
      <alignment vertical="top"/>
    </xf>
    <xf numFmtId="0" fontId="5" fillId="6" borderId="3" xfId="0" applyFont="1" applyFill="1" applyBorder="1" applyAlignment="1" applyProtection="1">
      <alignment vertical="center"/>
    </xf>
    <xf numFmtId="0" fontId="5" fillId="6" borderId="3" xfId="0" applyFont="1" applyFill="1" applyBorder="1" applyProtection="1"/>
    <xf numFmtId="0" fontId="5" fillId="6" borderId="69" xfId="0" applyFont="1" applyFill="1" applyBorder="1" applyAlignment="1" applyProtection="1">
      <alignment vertical="center" wrapText="1"/>
    </xf>
    <xf numFmtId="0" fontId="5" fillId="6" borderId="5" xfId="0" applyFont="1" applyFill="1" applyBorder="1" applyAlignment="1" applyProtection="1">
      <alignment vertical="top"/>
    </xf>
    <xf numFmtId="0" fontId="5" fillId="6" borderId="0" xfId="0" applyFont="1" applyFill="1" applyBorder="1" applyAlignment="1" applyProtection="1">
      <alignment vertical="top"/>
    </xf>
    <xf numFmtId="0" fontId="5" fillId="6" borderId="6" xfId="0" applyFont="1" applyFill="1" applyBorder="1" applyAlignment="1" applyProtection="1">
      <alignment vertical="top" wrapText="1"/>
    </xf>
    <xf numFmtId="0" fontId="5" fillId="6" borderId="0" xfId="0" applyFont="1" applyFill="1" applyBorder="1" applyAlignment="1" applyProtection="1">
      <alignment horizontal="left" vertical="top"/>
    </xf>
    <xf numFmtId="0" fontId="16" fillId="6" borderId="0" xfId="0" applyFont="1" applyFill="1" applyBorder="1" applyAlignment="1" applyProtection="1">
      <alignment vertical="top"/>
    </xf>
    <xf numFmtId="0" fontId="5" fillId="6" borderId="70" xfId="0" applyFont="1" applyFill="1" applyBorder="1" applyAlignment="1" applyProtection="1">
      <alignment vertical="top"/>
    </xf>
    <xf numFmtId="0" fontId="5" fillId="6" borderId="42" xfId="0" applyFont="1" applyFill="1" applyBorder="1" applyAlignment="1" applyProtection="1">
      <alignment vertical="top"/>
    </xf>
    <xf numFmtId="0" fontId="5" fillId="6" borderId="71" xfId="0" applyFont="1" applyFill="1" applyBorder="1" applyAlignment="1" applyProtection="1">
      <alignment vertical="top" wrapText="1"/>
    </xf>
    <xf numFmtId="0" fontId="13" fillId="6" borderId="5" xfId="0" applyFont="1" applyFill="1" applyBorder="1" applyAlignment="1" applyProtection="1">
      <alignment vertical="top"/>
    </xf>
    <xf numFmtId="0" fontId="5" fillId="5" borderId="7" xfId="0" applyFont="1" applyFill="1" applyBorder="1" applyAlignment="1" applyProtection="1">
      <alignment vertical="top"/>
    </xf>
    <xf numFmtId="0" fontId="5" fillId="5" borderId="8" xfId="0" applyFont="1" applyFill="1" applyBorder="1" applyAlignment="1" applyProtection="1">
      <alignment vertical="top"/>
    </xf>
    <xf numFmtId="0" fontId="5" fillId="19" borderId="0" xfId="0" applyFont="1" applyFill="1" applyBorder="1" applyAlignment="1" applyProtection="1">
      <alignment vertical="top"/>
    </xf>
    <xf numFmtId="0" fontId="5" fillId="6" borderId="0" xfId="0" applyFont="1" applyFill="1" applyAlignment="1" applyProtection="1">
      <alignment vertical="top" wrapText="1"/>
    </xf>
    <xf numFmtId="0" fontId="29" fillId="6" borderId="0" xfId="0" applyFont="1" applyFill="1" applyAlignment="1" applyProtection="1">
      <alignment vertical="top"/>
    </xf>
    <xf numFmtId="0" fontId="29" fillId="6" borderId="0" xfId="0" applyFont="1" applyFill="1" applyAlignment="1" applyProtection="1">
      <alignment vertical="top" wrapText="1"/>
    </xf>
    <xf numFmtId="0" fontId="15" fillId="6" borderId="0" xfId="0" applyFont="1" applyFill="1" applyBorder="1" applyAlignment="1" applyProtection="1">
      <alignment horizontal="right" vertical="top"/>
    </xf>
    <xf numFmtId="9" fontId="15" fillId="6" borderId="0" xfId="0" applyNumberFormat="1" applyFont="1" applyFill="1" applyBorder="1" applyAlignment="1" applyProtection="1">
      <alignment horizontal="center" vertical="center"/>
    </xf>
    <xf numFmtId="0" fontId="37" fillId="6" borderId="6" xfId="0" applyFont="1" applyFill="1" applyBorder="1" applyAlignment="1" applyProtection="1">
      <alignment vertical="top" wrapText="1"/>
    </xf>
    <xf numFmtId="0" fontId="5" fillId="6" borderId="6" xfId="0" applyFont="1" applyFill="1" applyBorder="1" applyAlignment="1" applyProtection="1">
      <alignment vertical="top"/>
    </xf>
    <xf numFmtId="0" fontId="25" fillId="6" borderId="42" xfId="4" applyFont="1" applyFill="1" applyBorder="1" applyAlignment="1" applyProtection="1">
      <alignment vertical="top"/>
    </xf>
    <xf numFmtId="0" fontId="5" fillId="6" borderId="71" xfId="0" applyFont="1" applyFill="1" applyBorder="1" applyAlignment="1" applyProtection="1">
      <alignment vertical="top"/>
    </xf>
    <xf numFmtId="0" fontId="17" fillId="6" borderId="6" xfId="0" applyFont="1" applyFill="1" applyBorder="1" applyAlignment="1" applyProtection="1">
      <alignment vertical="top" wrapText="1"/>
    </xf>
    <xf numFmtId="0" fontId="15" fillId="6" borderId="6" xfId="0" applyFont="1" applyFill="1" applyBorder="1" applyAlignment="1" applyProtection="1">
      <alignment vertical="top" wrapText="1"/>
    </xf>
    <xf numFmtId="0" fontId="12" fillId="6" borderId="42" xfId="4" applyFont="1" applyFill="1" applyBorder="1" applyAlignment="1" applyProtection="1">
      <alignment vertical="top"/>
    </xf>
    <xf numFmtId="0" fontId="24" fillId="6" borderId="71" xfId="0" applyFont="1" applyFill="1" applyBorder="1" applyAlignment="1" applyProtection="1">
      <alignment vertical="top" wrapText="1"/>
    </xf>
    <xf numFmtId="0" fontId="15" fillId="6" borderId="6" xfId="0" applyFont="1" applyFill="1" applyBorder="1" applyProtection="1"/>
    <xf numFmtId="0" fontId="5" fillId="6" borderId="71" xfId="0" applyFont="1" applyFill="1" applyBorder="1" applyProtection="1"/>
    <xf numFmtId="0" fontId="5" fillId="18" borderId="72" xfId="0" applyFont="1" applyFill="1" applyBorder="1" applyAlignment="1" applyProtection="1">
      <alignment vertical="top"/>
    </xf>
    <xf numFmtId="0" fontId="5" fillId="18" borderId="66" xfId="0" applyFont="1" applyFill="1" applyBorder="1" applyAlignment="1" applyProtection="1">
      <alignment vertical="top"/>
    </xf>
    <xf numFmtId="0" fontId="25" fillId="6" borderId="0" xfId="4" applyFont="1" applyFill="1" applyBorder="1" applyAlignment="1" applyProtection="1">
      <alignment horizontal="left" vertical="top" wrapText="1"/>
    </xf>
    <xf numFmtId="0" fontId="19" fillId="6" borderId="0" xfId="0" applyFont="1" applyFill="1" applyBorder="1" applyAlignment="1" applyProtection="1">
      <alignment vertical="top" wrapText="1"/>
    </xf>
    <xf numFmtId="0" fontId="5" fillId="19" borderId="0" xfId="0" applyFont="1" applyFill="1" applyBorder="1" applyAlignment="1" applyProtection="1">
      <alignment vertical="center"/>
    </xf>
    <xf numFmtId="0" fontId="13" fillId="18" borderId="72" xfId="0" applyFont="1" applyFill="1" applyBorder="1" applyAlignment="1" applyProtection="1">
      <alignment vertical="top"/>
    </xf>
    <xf numFmtId="164" fontId="41" fillId="6" borderId="0" xfId="0" applyNumberFormat="1" applyFont="1" applyFill="1" applyAlignment="1" applyProtection="1">
      <alignment vertical="top"/>
    </xf>
    <xf numFmtId="0" fontId="41" fillId="6" borderId="0" xfId="0" applyFont="1" applyFill="1" applyAlignment="1" applyProtection="1">
      <alignment vertical="top"/>
    </xf>
    <xf numFmtId="1" fontId="16" fillId="6" borderId="0" xfId="0" applyNumberFormat="1" applyFont="1" applyFill="1" applyAlignment="1" applyProtection="1">
      <alignment vertical="top"/>
    </xf>
    <xf numFmtId="0" fontId="15" fillId="6" borderId="6" xfId="0" applyFont="1" applyFill="1" applyBorder="1" applyAlignment="1" applyProtection="1">
      <alignment horizontal="left" vertical="top" wrapText="1"/>
    </xf>
    <xf numFmtId="0" fontId="47" fillId="6" borderId="0" xfId="0" applyFont="1" applyFill="1" applyAlignment="1" applyProtection="1">
      <alignment vertical="top"/>
    </xf>
    <xf numFmtId="0" fontId="18" fillId="6" borderId="6" xfId="0" applyFont="1" applyFill="1" applyBorder="1" applyAlignment="1" applyProtection="1">
      <alignment vertical="top" wrapText="1"/>
    </xf>
    <xf numFmtId="0" fontId="1" fillId="6" borderId="6" xfId="1" applyFill="1" applyBorder="1" applyAlignment="1" applyProtection="1">
      <alignment vertical="top" wrapText="1"/>
    </xf>
    <xf numFmtId="0" fontId="50" fillId="6" borderId="6" xfId="0" applyFont="1" applyFill="1" applyBorder="1" applyAlignment="1" applyProtection="1">
      <alignment vertical="top" wrapText="1"/>
    </xf>
    <xf numFmtId="0" fontId="4" fillId="6" borderId="6" xfId="0" applyFont="1" applyFill="1" applyBorder="1" applyAlignment="1" applyProtection="1">
      <alignment vertical="top" wrapText="1"/>
    </xf>
    <xf numFmtId="164" fontId="5" fillId="6" borderId="0" xfId="0" applyNumberFormat="1" applyFont="1" applyFill="1" applyBorder="1" applyAlignment="1" applyProtection="1">
      <alignment horizontal="center" vertical="top"/>
    </xf>
    <xf numFmtId="0" fontId="39" fillId="6" borderId="0" xfId="0" applyFont="1" applyFill="1" applyAlignment="1" applyProtection="1">
      <alignment vertical="top"/>
    </xf>
    <xf numFmtId="0" fontId="29" fillId="6" borderId="0" xfId="0" applyFont="1" applyFill="1" applyBorder="1" applyAlignment="1" applyProtection="1">
      <alignment vertical="top"/>
    </xf>
    <xf numFmtId="0" fontId="16" fillId="6" borderId="0" xfId="0" applyFont="1" applyFill="1" applyBorder="1" applyAlignment="1" applyProtection="1">
      <alignment vertical="top" wrapText="1"/>
    </xf>
    <xf numFmtId="164" fontId="16" fillId="6" borderId="0" xfId="0" applyNumberFormat="1" applyFont="1" applyFill="1" applyBorder="1" applyAlignment="1" applyProtection="1">
      <alignment vertical="top"/>
    </xf>
    <xf numFmtId="164" fontId="16" fillId="6" borderId="0" xfId="0" applyNumberFormat="1" applyFont="1" applyFill="1" applyAlignment="1" applyProtection="1">
      <alignment vertical="top"/>
    </xf>
    <xf numFmtId="0" fontId="5" fillId="6" borderId="97" xfId="0" applyFont="1" applyFill="1" applyBorder="1" applyAlignment="1" applyProtection="1">
      <alignment vertical="top"/>
    </xf>
    <xf numFmtId="0" fontId="27" fillId="6" borderId="0" xfId="0" applyFont="1" applyFill="1" applyBorder="1" applyAlignment="1" applyProtection="1">
      <alignment horizontal="center" vertical="top"/>
    </xf>
    <xf numFmtId="2" fontId="16" fillId="6" borderId="0" xfId="0" applyNumberFormat="1" applyFont="1" applyFill="1" applyAlignment="1" applyProtection="1">
      <alignment vertical="top"/>
    </xf>
    <xf numFmtId="0" fontId="5" fillId="6" borderId="0" xfId="0" applyFont="1" applyFill="1" applyBorder="1" applyAlignment="1" applyProtection="1">
      <alignment vertical="top" wrapText="1"/>
    </xf>
    <xf numFmtId="0" fontId="5" fillId="6" borderId="0" xfId="0" applyFont="1" applyFill="1" applyBorder="1" applyAlignment="1" applyProtection="1">
      <alignment horizontal="left" vertical="center"/>
    </xf>
    <xf numFmtId="0" fontId="27" fillId="6" borderId="0" xfId="0" applyFont="1" applyFill="1" applyBorder="1" applyAlignment="1" applyProtection="1">
      <alignment horizontal="left" vertical="top" wrapText="1"/>
    </xf>
    <xf numFmtId="0" fontId="5" fillId="6" borderId="0" xfId="0" applyFont="1" applyFill="1" applyBorder="1" applyAlignment="1" applyProtection="1">
      <alignment horizontal="center" vertical="top"/>
    </xf>
    <xf numFmtId="0" fontId="21" fillId="6" borderId="7" xfId="0" applyFont="1" applyFill="1" applyBorder="1" applyAlignment="1" applyProtection="1">
      <alignment vertical="top"/>
    </xf>
    <xf numFmtId="0" fontId="5" fillId="6" borderId="8" xfId="0" applyFont="1" applyFill="1" applyBorder="1" applyAlignment="1" applyProtection="1">
      <alignment vertical="top"/>
    </xf>
    <xf numFmtId="0" fontId="5" fillId="6" borderId="9" xfId="0" applyFont="1" applyFill="1" applyBorder="1" applyAlignment="1" applyProtection="1">
      <alignment vertical="top" wrapText="1"/>
    </xf>
    <xf numFmtId="0" fontId="41" fillId="6" borderId="0" xfId="0" applyFont="1" applyFill="1" applyAlignment="1" applyProtection="1">
      <alignment horizontal="right" vertical="top"/>
    </xf>
    <xf numFmtId="0" fontId="16" fillId="6" borderId="0" xfId="0" applyFont="1" applyFill="1" applyAlignment="1" applyProtection="1">
      <alignment horizontal="left" vertical="top"/>
    </xf>
    <xf numFmtId="0" fontId="16" fillId="6" borderId="0" xfId="0" applyFont="1" applyFill="1" applyAlignment="1" applyProtection="1">
      <alignment horizontal="right" vertical="top"/>
    </xf>
    <xf numFmtId="9" fontId="43" fillId="6" borderId="0" xfId="0" applyNumberFormat="1" applyFont="1" applyFill="1" applyAlignment="1" applyProtection="1">
      <alignment horizontal="center" wrapText="1"/>
    </xf>
    <xf numFmtId="9" fontId="16" fillId="6" borderId="0" xfId="0" applyNumberFormat="1" applyFont="1" applyFill="1" applyAlignment="1" applyProtection="1">
      <alignment horizontal="left" vertical="top"/>
    </xf>
    <xf numFmtId="0" fontId="43" fillId="6" borderId="0" xfId="0" applyFont="1" applyFill="1" applyAlignment="1" applyProtection="1">
      <alignment horizontal="right" wrapText="1"/>
    </xf>
    <xf numFmtId="0" fontId="20" fillId="6" borderId="0" xfId="0" applyFont="1" applyFill="1" applyAlignment="1" applyProtection="1">
      <alignment vertical="top" wrapText="1"/>
    </xf>
    <xf numFmtId="0" fontId="16" fillId="6" borderId="0" xfId="0" applyFont="1" applyFill="1" applyAlignment="1" applyProtection="1">
      <alignment vertical="top" wrapText="1"/>
    </xf>
    <xf numFmtId="0" fontId="44" fillId="6" borderId="0" xfId="1" applyFont="1" applyFill="1" applyBorder="1" applyAlignment="1" applyProtection="1">
      <alignment vertical="top"/>
    </xf>
    <xf numFmtId="0" fontId="0" fillId="6" borderId="0" xfId="0" applyFill="1" applyProtection="1"/>
    <xf numFmtId="0" fontId="35" fillId="18" borderId="66" xfId="0" applyFont="1" applyFill="1" applyBorder="1" applyAlignment="1" applyProtection="1">
      <alignment horizontal="left" vertical="center" wrapText="1"/>
    </xf>
    <xf numFmtId="0" fontId="35" fillId="18" borderId="73" xfId="0" applyFont="1" applyFill="1" applyBorder="1" applyAlignment="1" applyProtection="1">
      <alignment horizontal="left" vertical="center" wrapText="1"/>
    </xf>
    <xf numFmtId="0" fontId="31" fillId="5" borderId="74" xfId="0" applyFont="1" applyFill="1" applyBorder="1" applyAlignment="1" applyProtection="1">
      <alignment horizontal="center" vertical="top"/>
      <protection locked="0"/>
    </xf>
    <xf numFmtId="166" fontId="18" fillId="6" borderId="0" xfId="2" applyNumberFormat="1" applyFont="1" applyFill="1" applyBorder="1" applyAlignment="1" applyProtection="1">
      <alignment horizontal="center" vertical="top"/>
    </xf>
    <xf numFmtId="9" fontId="18" fillId="6" borderId="0" xfId="3" applyFont="1" applyFill="1" applyBorder="1" applyAlignment="1" applyProtection="1">
      <alignment horizontal="center" vertical="top"/>
    </xf>
    <xf numFmtId="0" fontId="31" fillId="5" borderId="74" xfId="4" applyFont="1" applyFill="1" applyBorder="1" applyAlignment="1" applyProtection="1">
      <alignment horizontal="left" vertical="top"/>
      <protection locked="0"/>
    </xf>
    <xf numFmtId="6" fontId="31" fillId="5" borderId="74" xfId="2" applyNumberFormat="1" applyFont="1" applyFill="1" applyBorder="1" applyAlignment="1" applyProtection="1">
      <alignment horizontal="left" vertical="top"/>
      <protection locked="0"/>
    </xf>
    <xf numFmtId="44" fontId="31" fillId="5" borderId="74" xfId="2" applyFont="1" applyFill="1" applyBorder="1" applyAlignment="1" applyProtection="1">
      <alignment horizontal="left" vertical="top"/>
      <protection locked="0"/>
    </xf>
    <xf numFmtId="0" fontId="25" fillId="6" borderId="0" xfId="4" applyFont="1" applyFill="1" applyBorder="1" applyAlignment="1" applyProtection="1">
      <alignment horizontal="left" vertical="top"/>
    </xf>
    <xf numFmtId="0" fontId="31" fillId="5" borderId="74" xfId="0" applyFont="1" applyFill="1" applyBorder="1" applyAlignment="1" applyProtection="1">
      <alignment horizontal="left" vertical="top"/>
      <protection locked="0"/>
    </xf>
    <xf numFmtId="0" fontId="31" fillId="5" borderId="74" xfId="4" applyFont="1" applyFill="1" applyBorder="1" applyAlignment="1" applyProtection="1">
      <alignment horizontal="center" vertical="top"/>
      <protection locked="0"/>
    </xf>
    <xf numFmtId="165" fontId="31" fillId="5" borderId="74" xfId="5" applyNumberFormat="1" applyFont="1" applyFill="1" applyBorder="1" applyAlignment="1" applyProtection="1">
      <alignment horizontal="center"/>
      <protection locked="0"/>
    </xf>
    <xf numFmtId="165" fontId="31" fillId="5" borderId="74" xfId="5" applyNumberFormat="1" applyFont="1" applyFill="1" applyBorder="1" applyAlignment="1" applyProtection="1">
      <alignment horizontal="left" vertical="center" indent="8"/>
      <protection locked="0"/>
    </xf>
    <xf numFmtId="0" fontId="31" fillId="5" borderId="74" xfId="0" applyFont="1" applyFill="1" applyBorder="1" applyAlignment="1" applyProtection="1">
      <alignment horizontal="left" vertical="top" wrapText="1"/>
      <protection locked="0"/>
    </xf>
    <xf numFmtId="166" fontId="31" fillId="5" borderId="74" xfId="2" applyNumberFormat="1" applyFont="1" applyFill="1" applyBorder="1" applyAlignment="1" applyProtection="1">
      <alignment horizontal="center" vertical="top"/>
      <protection locked="0"/>
    </xf>
    <xf numFmtId="3" fontId="5" fillId="6" borderId="0" xfId="3" applyNumberFormat="1" applyFont="1" applyFill="1" applyBorder="1" applyAlignment="1" applyProtection="1">
      <alignment horizontal="center" vertical="top"/>
    </xf>
    <xf numFmtId="0" fontId="5" fillId="6" borderId="0" xfId="0" applyFont="1" applyFill="1" applyBorder="1" applyAlignment="1" applyProtection="1">
      <alignment horizontal="left" vertical="top" wrapText="1"/>
    </xf>
    <xf numFmtId="0" fontId="31" fillId="5" borderId="74" xfId="0" applyFont="1" applyFill="1" applyBorder="1" applyAlignment="1" applyProtection="1">
      <alignment horizontal="center" vertical="center"/>
      <protection locked="0"/>
    </xf>
    <xf numFmtId="0" fontId="46" fillId="0" borderId="2" xfId="0" applyFont="1" applyBorder="1" applyAlignment="1" applyProtection="1">
      <alignment horizontal="center" vertical="center" wrapText="1"/>
    </xf>
    <xf numFmtId="0" fontId="46" fillId="0" borderId="3" xfId="0" applyFont="1" applyBorder="1" applyAlignment="1" applyProtection="1">
      <alignment horizontal="center" vertical="center" wrapText="1"/>
    </xf>
    <xf numFmtId="0" fontId="46" fillId="0" borderId="4" xfId="0" applyFont="1" applyBorder="1" applyAlignment="1" applyProtection="1">
      <alignment horizontal="center" vertical="center" wrapText="1"/>
    </xf>
    <xf numFmtId="0" fontId="46" fillId="0" borderId="7" xfId="0" applyFont="1" applyBorder="1" applyAlignment="1" applyProtection="1">
      <alignment horizontal="center" vertical="center" wrapText="1"/>
    </xf>
    <xf numFmtId="0" fontId="46" fillId="0" borderId="8" xfId="0" applyFont="1" applyBorder="1" applyAlignment="1" applyProtection="1">
      <alignment horizontal="center" vertical="center" wrapText="1"/>
    </xf>
    <xf numFmtId="0" fontId="46" fillId="0" borderId="9" xfId="0" applyFont="1" applyBorder="1" applyAlignment="1" applyProtection="1">
      <alignment horizontal="center" vertical="center" wrapText="1"/>
    </xf>
    <xf numFmtId="0" fontId="45" fillId="5" borderId="80" xfId="0" applyFont="1" applyFill="1" applyBorder="1" applyAlignment="1" applyProtection="1">
      <alignment horizontal="left" vertical="top" wrapText="1"/>
    </xf>
    <xf numFmtId="0" fontId="45" fillId="5" borderId="79" xfId="0" applyFont="1" applyFill="1" applyBorder="1" applyAlignment="1" applyProtection="1">
      <alignment horizontal="left" vertical="top" wrapText="1"/>
    </xf>
    <xf numFmtId="0" fontId="45" fillId="5" borderId="81" xfId="0" applyFont="1" applyFill="1" applyBorder="1" applyAlignment="1" applyProtection="1">
      <alignment horizontal="left" vertical="top" wrapText="1"/>
    </xf>
    <xf numFmtId="0" fontId="45" fillId="5" borderId="75" xfId="0" applyFont="1" applyFill="1" applyBorder="1" applyAlignment="1" applyProtection="1">
      <alignment horizontal="left" vertical="top" wrapText="1"/>
    </xf>
    <xf numFmtId="0" fontId="45" fillId="5" borderId="0" xfId="0" applyFont="1" applyFill="1" applyAlignment="1" applyProtection="1">
      <alignment horizontal="left" vertical="top" wrapText="1"/>
    </xf>
    <xf numFmtId="0" fontId="45" fillId="5" borderId="6" xfId="0" applyFont="1" applyFill="1" applyBorder="1" applyAlignment="1" applyProtection="1">
      <alignment horizontal="left" vertical="top" wrapText="1"/>
    </xf>
    <xf numFmtId="0" fontId="45" fillId="5" borderId="84" xfId="0" applyFont="1" applyFill="1" applyBorder="1" applyAlignment="1" applyProtection="1">
      <alignment horizontal="left" vertical="top" wrapText="1"/>
    </xf>
    <xf numFmtId="0" fontId="45" fillId="5" borderId="83" xfId="0" applyFont="1" applyFill="1" applyBorder="1" applyAlignment="1" applyProtection="1">
      <alignment horizontal="left" vertical="top" wrapText="1"/>
    </xf>
    <xf numFmtId="0" fontId="45" fillId="5" borderId="85" xfId="0" applyFont="1" applyFill="1" applyBorder="1" applyAlignment="1" applyProtection="1">
      <alignment horizontal="left" vertical="top" wrapText="1"/>
    </xf>
    <xf numFmtId="0" fontId="5" fillId="5" borderId="75" xfId="0" applyFont="1" applyFill="1" applyBorder="1" applyAlignment="1" applyProtection="1">
      <alignment horizontal="left" vertical="top" wrapText="1"/>
    </xf>
    <xf numFmtId="0" fontId="5" fillId="5" borderId="0" xfId="0" applyFont="1" applyFill="1" applyAlignment="1" applyProtection="1">
      <alignment horizontal="left" vertical="top" wrapText="1"/>
    </xf>
    <xf numFmtId="0" fontId="5" fillId="5" borderId="6" xfId="0" applyFont="1" applyFill="1" applyBorder="1" applyAlignment="1" applyProtection="1">
      <alignment horizontal="left" vertical="top" wrapText="1"/>
    </xf>
    <xf numFmtId="0" fontId="5" fillId="5" borderId="76" xfId="0" applyFont="1" applyFill="1" applyBorder="1" applyAlignment="1" applyProtection="1">
      <alignment horizontal="left" vertical="top" wrapText="1"/>
    </xf>
    <xf numFmtId="0" fontId="5" fillId="5" borderId="8" xfId="0" applyFont="1" applyFill="1" applyBorder="1" applyAlignment="1" applyProtection="1">
      <alignment horizontal="left" vertical="top" wrapText="1"/>
    </xf>
    <xf numFmtId="0" fontId="5" fillId="5" borderId="9" xfId="0" applyFont="1" applyFill="1" applyBorder="1" applyAlignment="1" applyProtection="1">
      <alignment horizontal="left" vertical="top" wrapText="1"/>
    </xf>
    <xf numFmtId="0" fontId="5" fillId="19" borderId="78" xfId="0" applyFont="1" applyFill="1" applyBorder="1" applyAlignment="1" applyProtection="1">
      <alignment horizontal="left" vertical="top" wrapText="1"/>
    </xf>
    <xf numFmtId="0" fontId="5" fillId="19" borderId="79" xfId="0" applyFont="1" applyFill="1" applyBorder="1" applyAlignment="1" applyProtection="1">
      <alignment horizontal="left" vertical="top" wrapText="1"/>
    </xf>
    <xf numFmtId="0" fontId="5" fillId="5" borderId="80" xfId="0" applyFont="1" applyFill="1" applyBorder="1" applyAlignment="1" applyProtection="1">
      <alignment horizontal="left" vertical="top" wrapText="1"/>
    </xf>
    <xf numFmtId="0" fontId="5" fillId="5" borderId="79" xfId="0" applyFont="1" applyFill="1" applyBorder="1" applyAlignment="1" applyProtection="1">
      <alignment horizontal="left" vertical="top" wrapText="1"/>
    </xf>
    <xf numFmtId="0" fontId="5" fillId="5" borderId="81" xfId="0" applyFont="1" applyFill="1" applyBorder="1" applyAlignment="1" applyProtection="1">
      <alignment horizontal="left" vertical="top" wrapText="1"/>
    </xf>
    <xf numFmtId="0" fontId="5" fillId="5" borderId="84" xfId="0" applyFont="1" applyFill="1" applyBorder="1" applyAlignment="1" applyProtection="1">
      <alignment horizontal="left" vertical="top" wrapText="1"/>
    </xf>
    <xf numFmtId="0" fontId="5" fillId="5" borderId="83" xfId="0" applyFont="1" applyFill="1" applyBorder="1" applyAlignment="1" applyProtection="1">
      <alignment horizontal="left" vertical="top" wrapText="1"/>
    </xf>
    <xf numFmtId="0" fontId="5" fillId="5" borderId="85" xfId="0" applyFont="1" applyFill="1" applyBorder="1" applyAlignment="1" applyProtection="1">
      <alignment horizontal="left" vertical="top" wrapText="1"/>
    </xf>
    <xf numFmtId="0" fontId="31" fillId="5" borderId="74" xfId="4" applyFont="1" applyFill="1" applyBorder="1" applyAlignment="1" applyProtection="1">
      <alignment horizontal="left" vertical="top" wrapText="1"/>
      <protection locked="0"/>
    </xf>
    <xf numFmtId="0" fontId="5" fillId="6" borderId="8" xfId="0" applyFont="1" applyFill="1" applyBorder="1" applyAlignment="1" applyProtection="1">
      <alignment horizontal="center" vertical="top"/>
    </xf>
    <xf numFmtId="0" fontId="30" fillId="18" borderId="0" xfId="0" applyFont="1" applyFill="1" applyAlignment="1" applyProtection="1">
      <alignment horizontal="left" vertical="top"/>
    </xf>
    <xf numFmtId="164" fontId="18" fillId="6" borderId="0" xfId="0" applyNumberFormat="1" applyFont="1" applyFill="1" applyBorder="1" applyAlignment="1" applyProtection="1">
      <alignment horizontal="center" vertical="center"/>
    </xf>
    <xf numFmtId="0" fontId="18" fillId="6" borderId="0" xfId="0" applyFont="1" applyFill="1" applyBorder="1" applyAlignment="1" applyProtection="1">
      <alignment horizontal="center" vertical="center"/>
    </xf>
    <xf numFmtId="9" fontId="18" fillId="6" borderId="0" xfId="3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left" wrapText="1"/>
    </xf>
    <xf numFmtId="9" fontId="5" fillId="6" borderId="0" xfId="3" applyFont="1" applyFill="1" applyBorder="1" applyAlignment="1" applyProtection="1">
      <alignment horizontal="center" vertical="top"/>
    </xf>
    <xf numFmtId="1" fontId="18" fillId="6" borderId="0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top"/>
    </xf>
    <xf numFmtId="0" fontId="31" fillId="6" borderId="0" xfId="0" applyFont="1" applyFill="1" applyBorder="1" applyAlignment="1" applyProtection="1">
      <alignment horizontal="center" vertical="top"/>
    </xf>
    <xf numFmtId="0" fontId="31" fillId="5" borderId="89" xfId="0" applyFont="1" applyFill="1" applyBorder="1" applyAlignment="1" applyProtection="1">
      <alignment horizontal="center" vertical="top"/>
      <protection locked="0"/>
    </xf>
    <xf numFmtId="0" fontId="31" fillId="5" borderId="86" xfId="0" applyFont="1" applyFill="1" applyBorder="1" applyAlignment="1" applyProtection="1">
      <alignment horizontal="center" vertical="top"/>
      <protection locked="0"/>
    </xf>
    <xf numFmtId="0" fontId="5" fillId="6" borderId="0" xfId="3" applyNumberFormat="1" applyFont="1" applyFill="1" applyBorder="1" applyAlignment="1" applyProtection="1">
      <alignment horizontal="center" vertical="top"/>
    </xf>
    <xf numFmtId="9" fontId="31" fillId="6" borderId="0" xfId="3" applyFont="1" applyFill="1" applyBorder="1" applyAlignment="1" applyProtection="1">
      <alignment horizontal="center" vertical="top"/>
    </xf>
    <xf numFmtId="0" fontId="31" fillId="5" borderId="96" xfId="0" applyFont="1" applyFill="1" applyBorder="1" applyAlignment="1" applyProtection="1">
      <alignment horizontal="center" vertical="top"/>
      <protection locked="0"/>
    </xf>
    <xf numFmtId="1" fontId="5" fillId="6" borderId="0" xfId="0" applyNumberFormat="1" applyFont="1" applyFill="1" applyBorder="1" applyAlignment="1" applyProtection="1">
      <alignment horizontal="center" vertical="top"/>
    </xf>
    <xf numFmtId="1" fontId="5" fillId="6" borderId="0" xfId="0" applyNumberFormat="1" applyFont="1" applyFill="1" applyBorder="1" applyAlignment="1" applyProtection="1">
      <alignment horizontal="center" vertical="top"/>
      <protection locked="0"/>
    </xf>
    <xf numFmtId="0" fontId="15" fillId="6" borderId="95" xfId="0" applyFont="1" applyFill="1" applyBorder="1" applyAlignment="1" applyProtection="1">
      <alignment horizontal="left" vertical="top" wrapText="1"/>
    </xf>
    <xf numFmtId="0" fontId="15" fillId="6" borderId="6" xfId="0" applyFont="1" applyFill="1" applyBorder="1" applyAlignment="1" applyProtection="1">
      <alignment horizontal="left" vertical="top" wrapText="1"/>
    </xf>
    <xf numFmtId="0" fontId="31" fillId="6" borderId="0" xfId="0" applyFont="1" applyFill="1" applyBorder="1" applyAlignment="1" applyProtection="1">
      <alignment horizontal="center" vertical="center"/>
    </xf>
    <xf numFmtId="0" fontId="5" fillId="5" borderId="78" xfId="0" applyFont="1" applyFill="1" applyBorder="1" applyAlignment="1" applyProtection="1">
      <alignment horizontal="left" vertical="top" wrapText="1"/>
    </xf>
    <xf numFmtId="0" fontId="5" fillId="5" borderId="5" xfId="0" applyFont="1" applyFill="1" applyBorder="1" applyAlignment="1" applyProtection="1">
      <alignment horizontal="left" vertical="top" wrapText="1"/>
    </xf>
    <xf numFmtId="0" fontId="5" fillId="5" borderId="0" xfId="0" applyFont="1" applyFill="1" applyBorder="1" applyAlignment="1" applyProtection="1">
      <alignment horizontal="left" vertical="top" wrapText="1"/>
    </xf>
    <xf numFmtId="0" fontId="5" fillId="5" borderId="82" xfId="0" applyFont="1" applyFill="1" applyBorder="1" applyAlignment="1" applyProtection="1">
      <alignment horizontal="left" vertical="top" wrapText="1"/>
    </xf>
    <xf numFmtId="0" fontId="5" fillId="5" borderId="7" xfId="0" applyFont="1" applyFill="1" applyBorder="1" applyAlignment="1" applyProtection="1">
      <alignment horizontal="left" vertical="top" wrapText="1"/>
    </xf>
    <xf numFmtId="0" fontId="5" fillId="5" borderId="92" xfId="0" applyFont="1" applyFill="1" applyBorder="1" applyAlignment="1" applyProtection="1">
      <alignment horizontal="left" vertical="top" wrapText="1"/>
    </xf>
    <xf numFmtId="0" fontId="5" fillId="5" borderId="3" xfId="0" applyFont="1" applyFill="1" applyBorder="1" applyAlignment="1" applyProtection="1">
      <alignment horizontal="left" vertical="top" wrapText="1"/>
    </xf>
    <xf numFmtId="0" fontId="5" fillId="5" borderId="4" xfId="0" applyFont="1" applyFill="1" applyBorder="1" applyAlignment="1" applyProtection="1">
      <alignment horizontal="left" vertical="top" wrapText="1"/>
    </xf>
    <xf numFmtId="0" fontId="5" fillId="5" borderId="98" xfId="3" applyNumberFormat="1" applyFont="1" applyFill="1" applyBorder="1" applyAlignment="1" applyProtection="1">
      <alignment horizontal="center" vertical="top"/>
      <protection locked="0"/>
    </xf>
    <xf numFmtId="0" fontId="5" fillId="5" borderId="100" xfId="3" applyNumberFormat="1" applyFont="1" applyFill="1" applyBorder="1" applyAlignment="1" applyProtection="1">
      <alignment horizontal="center" vertical="top"/>
      <protection locked="0"/>
    </xf>
    <xf numFmtId="1" fontId="5" fillId="6" borderId="99" xfId="3" applyNumberFormat="1" applyFont="1" applyFill="1" applyBorder="1" applyAlignment="1" applyProtection="1">
      <alignment horizontal="center" vertical="top"/>
    </xf>
    <xf numFmtId="9" fontId="31" fillId="5" borderId="89" xfId="3" applyFont="1" applyFill="1" applyBorder="1" applyAlignment="1" applyProtection="1">
      <alignment horizontal="center" vertical="top"/>
      <protection locked="0"/>
    </xf>
    <xf numFmtId="9" fontId="31" fillId="5" borderId="86" xfId="3" applyFont="1" applyFill="1" applyBorder="1" applyAlignment="1" applyProtection="1">
      <alignment horizontal="center" vertical="top"/>
      <protection locked="0"/>
    </xf>
    <xf numFmtId="0" fontId="31" fillId="5" borderId="94" xfId="0" applyFont="1" applyFill="1" applyBorder="1" applyAlignment="1" applyProtection="1">
      <alignment horizontal="center" vertical="top"/>
      <protection locked="0"/>
    </xf>
    <xf numFmtId="0" fontId="31" fillId="5" borderId="88" xfId="0" applyFont="1" applyFill="1" applyBorder="1" applyAlignment="1" applyProtection="1">
      <alignment horizontal="center" vertical="top"/>
      <protection locked="0"/>
    </xf>
    <xf numFmtId="9" fontId="31" fillId="6" borderId="87" xfId="3" applyFont="1" applyFill="1" applyBorder="1" applyAlignment="1" applyProtection="1">
      <alignment horizontal="center" vertical="top"/>
    </xf>
    <xf numFmtId="0" fontId="11" fillId="0" borderId="2" xfId="0" applyFont="1" applyBorder="1" applyAlignment="1" applyProtection="1">
      <alignment horizontal="center" vertical="center" wrapText="1"/>
    </xf>
    <xf numFmtId="0" fontId="46" fillId="0" borderId="5" xfId="0" applyFont="1" applyBorder="1" applyAlignment="1" applyProtection="1">
      <alignment horizontal="center" vertical="center" wrapText="1"/>
    </xf>
    <xf numFmtId="0" fontId="46" fillId="0" borderId="0" xfId="0" applyFont="1" applyBorder="1" applyAlignment="1" applyProtection="1">
      <alignment horizontal="center" vertical="center" wrapText="1"/>
    </xf>
    <xf numFmtId="0" fontId="46" fillId="0" borderId="6" xfId="0" applyFont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left" vertical="top" wrapText="1"/>
    </xf>
    <xf numFmtId="0" fontId="5" fillId="5" borderId="90" xfId="0" applyFont="1" applyFill="1" applyBorder="1" applyAlignment="1" applyProtection="1">
      <alignment horizontal="left" vertical="top" wrapText="1"/>
    </xf>
    <xf numFmtId="0" fontId="5" fillId="5" borderId="91" xfId="0" applyFont="1" applyFill="1" applyBorder="1" applyAlignment="1" applyProtection="1">
      <alignment horizontal="left" vertical="top" wrapText="1"/>
    </xf>
    <xf numFmtId="0" fontId="5" fillId="5" borderId="93" xfId="0" applyFont="1" applyFill="1" applyBorder="1" applyAlignment="1" applyProtection="1">
      <alignment horizontal="left" vertical="top" wrapText="1"/>
    </xf>
    <xf numFmtId="0" fontId="6" fillId="9" borderId="44" xfId="0" applyFont="1" applyFill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 wrapText="1"/>
    </xf>
    <xf numFmtId="0" fontId="6" fillId="9" borderId="46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54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6" fillId="9" borderId="61" xfId="0" applyFont="1" applyFill="1" applyBorder="1" applyAlignment="1">
      <alignment horizontal="center" vertic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65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60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6" fillId="9" borderId="51" xfId="0" applyFont="1" applyFill="1" applyBorder="1" applyAlignment="1">
      <alignment horizontal="center" vertical="center"/>
    </xf>
    <xf numFmtId="0" fontId="6" fillId="9" borderId="52" xfId="0" applyFont="1" applyFill="1" applyBorder="1" applyAlignment="1">
      <alignment horizontal="center" vertical="center"/>
    </xf>
    <xf numFmtId="0" fontId="6" fillId="9" borderId="53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35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6" fillId="9" borderId="36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49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47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48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6" fillId="9" borderId="50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56" xfId="0" applyFont="1" applyFill="1" applyBorder="1" applyAlignment="1">
      <alignment horizontal="center" vertical="center"/>
    </xf>
    <xf numFmtId="0" fontId="6" fillId="9" borderId="50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6" fillId="9" borderId="25" xfId="0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51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6" fillId="9" borderId="53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 applyProtection="1">
      <alignment vertical="top" wrapText="1"/>
      <protection locked="0"/>
    </xf>
    <xf numFmtId="0" fontId="5" fillId="6" borderId="0" xfId="0" applyFont="1" applyFill="1" applyBorder="1" applyAlignment="1" applyProtection="1">
      <alignment vertical="top"/>
      <protection locked="0"/>
    </xf>
    <xf numFmtId="0" fontId="16" fillId="6" borderId="0" xfId="0" applyFont="1" applyFill="1" applyBorder="1" applyAlignment="1" applyProtection="1">
      <alignment vertical="top"/>
      <protection locked="0"/>
    </xf>
  </cellXfs>
  <cellStyles count="8">
    <cellStyle name="Calculation" xfId="4" builtinId="22"/>
    <cellStyle name="Comma" xfId="5" builtinId="3"/>
    <cellStyle name="Currency" xfId="2" builtinId="4"/>
    <cellStyle name="Hyperlink" xfId="1" builtinId="8"/>
    <cellStyle name="Hyperlink 2" xfId="7" xr:uid="{C80F407B-763E-4A5B-8596-F9275C7039DE}"/>
    <cellStyle name="Normal" xfId="0" builtinId="0"/>
    <cellStyle name="Normal 10" xfId="6" xr:uid="{03761743-59D2-4AD1-8395-9560A35A53D0}"/>
    <cellStyle name="Percent" xfId="3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 tint="-0.1499679555650502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FA4132"/>
      <color rgb="FF0000FF"/>
      <color rgb="FF009900"/>
      <color rgb="FF33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57150" cap="sq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strRef>
              <c:f>('Common Application'!$I$74,'Common Application'!$I$81,'Common Application'!$I$88,'Common Application'!$I$114:$I$115,'Common Application'!$I$153,'Common Application'!$I$158,'Common Application'!$I$175)</c:f>
              <c:strCache>
                <c:ptCount val="8"/>
                <c:pt idx="0">
                  <c:v>Equitable Communities</c:v>
                </c:pt>
                <c:pt idx="1">
                  <c:v>Ecology</c:v>
                </c:pt>
                <c:pt idx="2">
                  <c:v>Water</c:v>
                </c:pt>
                <c:pt idx="3">
                  <c:v>Predicted Energy</c:v>
                </c:pt>
                <c:pt idx="4">
                  <c:v>Measured Energy</c:v>
                </c:pt>
                <c:pt idx="5">
                  <c:v>Wellness</c:v>
                </c:pt>
                <c:pt idx="6">
                  <c:v>Resources</c:v>
                </c:pt>
                <c:pt idx="7">
                  <c:v>Change</c:v>
                </c:pt>
              </c:strCache>
            </c:strRef>
          </c:cat>
          <c:val>
            <c:numRef>
              <c:f>('Common Application'!$J$74,'Common Application'!$J$81,'Common Application'!$J$88,'Common Application'!$J$114:$J$115,'Common Application'!$J$153,'Common Application'!$J$158,'Common Application'!$J$175)</c:f>
              <c:numCache>
                <c:formatCode>General</c:formatCode>
                <c:ptCount val="8"/>
                <c:pt idx="0" formatCode="0.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>
                  <c:v>0</c:v>
                </c:pt>
                <c:pt idx="6" formatCode="0.0">
                  <c:v>0</c:v>
                </c:pt>
                <c:pt idx="7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4-4A4E-9BC8-46E9504A0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104536"/>
        <c:axId val="937095352"/>
      </c:radarChart>
      <c:catAx>
        <c:axId val="937104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rgbClr val="FA4132"/>
          </a:solidFill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en-US"/>
          </a:p>
        </c:txPr>
        <c:crossAx val="937095352"/>
        <c:crosses val="autoZero"/>
        <c:auto val="1"/>
        <c:lblAlgn val="ctr"/>
        <c:lblOffset val="100"/>
        <c:noMultiLvlLbl val="0"/>
      </c:catAx>
      <c:valAx>
        <c:axId val="9370953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58000"/>
                </a:schemeClr>
              </a:solidFill>
              <a:prstDash val="solid"/>
              <a:round/>
            </a:ln>
            <a:effectLst>
              <a:outerShdw blurRad="50800" dist="50800" dir="5400000" algn="ctr" rotWithShape="0">
                <a:srgbClr val="000000">
                  <a:alpha val="99000"/>
                </a:srgbClr>
              </a:outerShdw>
            </a:effectLst>
          </c:spPr>
        </c:majorGridlines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104536"/>
        <c:crosses val="autoZero"/>
        <c:crossBetween val="between"/>
      </c:valAx>
      <c:spPr>
        <a:solidFill>
          <a:srgbClr val="FA4132">
            <a:alpha val="98000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A4132"/>
    </a:solidFill>
    <a:ln w="9525" cap="flat" cmpd="sng" algn="ctr">
      <a:solidFill>
        <a:srgbClr val="FA413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F$32" noThreeD="1"/>
</file>

<file path=xl/ctrlProps/ctrlProp2.xml><?xml version="1.0" encoding="utf-8"?>
<formControlPr xmlns="http://schemas.microsoft.com/office/spreadsheetml/2009/9/main" objectType="CheckBox" fmlaLink="$F$53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31</xdr:row>
          <xdr:rowOff>0</xdr:rowOff>
        </xdr:from>
        <xdr:to>
          <xdr:col>4</xdr:col>
          <xdr:colOff>425450</xdr:colOff>
          <xdr:row>32</xdr:row>
          <xdr:rowOff>69850</xdr:rowOff>
        </xdr:to>
        <xdr:sp macro="" textlink="">
          <xdr:nvSpPr>
            <xdr:cNvPr id="1032" name="Check Box 8" descr="Confidential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51</xdr:row>
          <xdr:rowOff>101600</xdr:rowOff>
        </xdr:from>
        <xdr:to>
          <xdr:col>4</xdr:col>
          <xdr:colOff>368300</xdr:colOff>
          <xdr:row>53</xdr:row>
          <xdr:rowOff>44450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210608</xdr:colOff>
      <xdr:row>18</xdr:row>
      <xdr:rowOff>95250</xdr:rowOff>
    </xdr:from>
    <xdr:to>
      <xdr:col>3</xdr:col>
      <xdr:colOff>20108</xdr:colOff>
      <xdr:row>24</xdr:row>
      <xdr:rowOff>16779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99" t="-4172" r="61560" b="-2225"/>
        <a:stretch/>
      </xdr:blipFill>
      <xdr:spPr>
        <a:xfrm>
          <a:off x="820208" y="3820583"/>
          <a:ext cx="909108" cy="925253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67</xdr:row>
      <xdr:rowOff>66675</xdr:rowOff>
    </xdr:from>
    <xdr:to>
      <xdr:col>3</xdr:col>
      <xdr:colOff>2459354</xdr:colOff>
      <xdr:row>67</xdr:row>
      <xdr:rowOff>761999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80" t="4539" r="53693" b="82719"/>
        <a:stretch/>
      </xdr:blipFill>
      <xdr:spPr>
        <a:xfrm>
          <a:off x="762000" y="11010900"/>
          <a:ext cx="3362324" cy="6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73</xdr:row>
      <xdr:rowOff>123825</xdr:rowOff>
    </xdr:from>
    <xdr:to>
      <xdr:col>3</xdr:col>
      <xdr:colOff>2419349</xdr:colOff>
      <xdr:row>73</xdr:row>
      <xdr:rowOff>744854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80" t="24786" r="53693" b="64043"/>
        <a:stretch/>
      </xdr:blipFill>
      <xdr:spPr>
        <a:xfrm>
          <a:off x="733425" y="14973300"/>
          <a:ext cx="3362324" cy="60959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80</xdr:row>
      <xdr:rowOff>66675</xdr:rowOff>
    </xdr:from>
    <xdr:to>
      <xdr:col>3</xdr:col>
      <xdr:colOff>2324099</xdr:colOff>
      <xdr:row>80</xdr:row>
      <xdr:rowOff>779145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80" t="41719" r="53693" b="45016"/>
        <a:stretch/>
      </xdr:blipFill>
      <xdr:spPr>
        <a:xfrm>
          <a:off x="638175" y="16497300"/>
          <a:ext cx="3362324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87</xdr:row>
      <xdr:rowOff>85725</xdr:rowOff>
    </xdr:from>
    <xdr:to>
      <xdr:col>3</xdr:col>
      <xdr:colOff>2324099</xdr:colOff>
      <xdr:row>87</xdr:row>
      <xdr:rowOff>762000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80" t="61268" r="53693" b="26338"/>
        <a:stretch/>
      </xdr:blipFill>
      <xdr:spPr>
        <a:xfrm>
          <a:off x="666750" y="19987780"/>
          <a:ext cx="338224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194732</xdr:colOff>
      <xdr:row>108</xdr:row>
      <xdr:rowOff>8467</xdr:rowOff>
    </xdr:from>
    <xdr:to>
      <xdr:col>3</xdr:col>
      <xdr:colOff>2266948</xdr:colOff>
      <xdr:row>108</xdr:row>
      <xdr:rowOff>702945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06" t="80101" r="53693" b="6965"/>
        <a:stretch/>
      </xdr:blipFill>
      <xdr:spPr>
        <a:xfrm>
          <a:off x="804332" y="22377400"/>
          <a:ext cx="3185159" cy="69828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112</xdr:row>
      <xdr:rowOff>28575</xdr:rowOff>
    </xdr:from>
    <xdr:to>
      <xdr:col>3</xdr:col>
      <xdr:colOff>2305049</xdr:colOff>
      <xdr:row>112</xdr:row>
      <xdr:rowOff>723900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4191" r="12122" b="83068"/>
        <a:stretch/>
      </xdr:blipFill>
      <xdr:spPr>
        <a:xfrm>
          <a:off x="628650" y="20345400"/>
          <a:ext cx="3352799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157</xdr:row>
      <xdr:rowOff>57150</xdr:rowOff>
    </xdr:from>
    <xdr:to>
      <xdr:col>3</xdr:col>
      <xdr:colOff>2476499</xdr:colOff>
      <xdr:row>158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40322" r="12122" b="45714"/>
        <a:stretch/>
      </xdr:blipFill>
      <xdr:spPr>
        <a:xfrm>
          <a:off x="790575" y="26174700"/>
          <a:ext cx="3362324" cy="7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152</xdr:row>
      <xdr:rowOff>57150</xdr:rowOff>
    </xdr:from>
    <xdr:to>
      <xdr:col>3</xdr:col>
      <xdr:colOff>2421254</xdr:colOff>
      <xdr:row>152</xdr:row>
      <xdr:rowOff>742951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22694" r="12122" b="64740"/>
        <a:stretch/>
      </xdr:blipFill>
      <xdr:spPr>
        <a:xfrm>
          <a:off x="723900" y="24641175"/>
          <a:ext cx="3362324" cy="685801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174</xdr:row>
      <xdr:rowOff>38100</xdr:rowOff>
    </xdr:from>
    <xdr:to>
      <xdr:col>3</xdr:col>
      <xdr:colOff>2611754</xdr:colOff>
      <xdr:row>174</xdr:row>
      <xdr:rowOff>770890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59348" r="12122" b="27212"/>
        <a:stretch/>
      </xdr:blipFill>
      <xdr:spPr>
        <a:xfrm>
          <a:off x="914400" y="28546425"/>
          <a:ext cx="3362324" cy="73342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181</xdr:row>
      <xdr:rowOff>28575</xdr:rowOff>
    </xdr:from>
    <xdr:to>
      <xdr:col>3</xdr:col>
      <xdr:colOff>2438399</xdr:colOff>
      <xdr:row>182</xdr:row>
      <xdr:rowOff>9527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51" t="76629" r="12122" b="8883"/>
        <a:stretch/>
      </xdr:blipFill>
      <xdr:spPr>
        <a:xfrm>
          <a:off x="752475" y="30127575"/>
          <a:ext cx="3362324" cy="790575"/>
        </a:xfrm>
        <a:prstGeom prst="rect">
          <a:avLst/>
        </a:prstGeom>
      </xdr:spPr>
    </xdr:pic>
    <xdr:clientData/>
  </xdr:twoCellAnchor>
  <xdr:twoCellAnchor>
    <xdr:from>
      <xdr:col>4</xdr:col>
      <xdr:colOff>1343024</xdr:colOff>
      <xdr:row>3</xdr:row>
      <xdr:rowOff>0</xdr:rowOff>
    </xdr:from>
    <xdr:to>
      <xdr:col>6</xdr:col>
      <xdr:colOff>4716461</xdr:colOff>
      <xdr:row>26</xdr:row>
      <xdr:rowOff>20002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3667126</xdr:colOff>
      <xdr:row>13</xdr:row>
      <xdr:rowOff>58877</xdr:rowOff>
    </xdr:from>
    <xdr:to>
      <xdr:col>6</xdr:col>
      <xdr:colOff>4047491</xdr:colOff>
      <xdr:row>15</xdr:row>
      <xdr:rowOff>152399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2" t="61267" r="78460" b="24743"/>
        <a:stretch/>
      </xdr:blipFill>
      <xdr:spPr>
        <a:xfrm>
          <a:off x="11953876" y="2173427"/>
          <a:ext cx="381000" cy="417373"/>
        </a:xfrm>
        <a:prstGeom prst="rect">
          <a:avLst/>
        </a:prstGeom>
      </xdr:spPr>
    </xdr:pic>
    <xdr:clientData/>
  </xdr:twoCellAnchor>
  <xdr:twoCellAnchor editAs="oneCell">
    <xdr:from>
      <xdr:col>6</xdr:col>
      <xdr:colOff>1257300</xdr:colOff>
      <xdr:row>0</xdr:row>
      <xdr:rowOff>112852</xdr:rowOff>
    </xdr:from>
    <xdr:to>
      <xdr:col>6</xdr:col>
      <xdr:colOff>1771649</xdr:colOff>
      <xdr:row>3</xdr:row>
      <xdr:rowOff>17993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73" t="22955" r="77074" b="63695"/>
        <a:stretch/>
      </xdr:blipFill>
      <xdr:spPr>
        <a:xfrm>
          <a:off x="9791700" y="112852"/>
          <a:ext cx="518159" cy="422666"/>
        </a:xfrm>
        <a:prstGeom prst="rect">
          <a:avLst/>
        </a:prstGeom>
      </xdr:spPr>
    </xdr:pic>
    <xdr:clientData/>
  </xdr:twoCellAnchor>
  <xdr:twoCellAnchor editAs="oneCell">
    <xdr:from>
      <xdr:col>6</xdr:col>
      <xdr:colOff>3171825</xdr:colOff>
      <xdr:row>22</xdr:row>
      <xdr:rowOff>106503</xdr:rowOff>
    </xdr:from>
    <xdr:to>
      <xdr:col>6</xdr:col>
      <xdr:colOff>3686809</xdr:colOff>
      <xdr:row>25</xdr:row>
      <xdr:rowOff>3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69" t="4439" r="35678" b="82211"/>
        <a:stretch/>
      </xdr:blipFill>
      <xdr:spPr>
        <a:xfrm>
          <a:off x="11458575" y="3678378"/>
          <a:ext cx="514349" cy="398324"/>
        </a:xfrm>
        <a:prstGeom prst="rect">
          <a:avLst/>
        </a:prstGeom>
      </xdr:spPr>
    </xdr:pic>
    <xdr:clientData/>
  </xdr:twoCellAnchor>
  <xdr:twoCellAnchor editAs="oneCell">
    <xdr:from>
      <xdr:col>4</xdr:col>
      <xdr:colOff>1571625</xdr:colOff>
      <xdr:row>13</xdr:row>
      <xdr:rowOff>57151</xdr:rowOff>
    </xdr:from>
    <xdr:to>
      <xdr:col>5</xdr:col>
      <xdr:colOff>398145</xdr:colOff>
      <xdr:row>16</xdr:row>
      <xdr:rowOff>2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15" t="39816" r="35505" b="45818"/>
        <a:stretch/>
      </xdr:blipFill>
      <xdr:spPr>
        <a:xfrm>
          <a:off x="6943725" y="2171701"/>
          <a:ext cx="504825" cy="428626"/>
        </a:xfrm>
        <a:prstGeom prst="rect">
          <a:avLst/>
        </a:prstGeom>
      </xdr:spPr>
    </xdr:pic>
    <xdr:clientData/>
  </xdr:twoCellAnchor>
  <xdr:twoCellAnchor editAs="oneCell">
    <xdr:from>
      <xdr:col>5</xdr:col>
      <xdr:colOff>378884</xdr:colOff>
      <xdr:row>21</xdr:row>
      <xdr:rowOff>10585</xdr:rowOff>
    </xdr:from>
    <xdr:to>
      <xdr:col>5</xdr:col>
      <xdr:colOff>876089</xdr:colOff>
      <xdr:row>23</xdr:row>
      <xdr:rowOff>114302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488" t="22258" r="35332" b="63376"/>
        <a:stretch/>
      </xdr:blipFill>
      <xdr:spPr>
        <a:xfrm>
          <a:off x="7617884" y="4243918"/>
          <a:ext cx="497205" cy="425451"/>
        </a:xfrm>
        <a:prstGeom prst="rect">
          <a:avLst/>
        </a:prstGeom>
      </xdr:spPr>
    </xdr:pic>
    <xdr:clientData/>
  </xdr:twoCellAnchor>
  <xdr:twoCellAnchor editAs="oneCell">
    <xdr:from>
      <xdr:col>5</xdr:col>
      <xdr:colOff>537210</xdr:colOff>
      <xdr:row>5</xdr:row>
      <xdr:rowOff>72391</xdr:rowOff>
    </xdr:from>
    <xdr:to>
      <xdr:col>5</xdr:col>
      <xdr:colOff>1075690</xdr:colOff>
      <xdr:row>8</xdr:row>
      <xdr:rowOff>17145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929" t="59060" r="36545" b="25935"/>
        <a:stretch/>
      </xdr:blipFill>
      <xdr:spPr>
        <a:xfrm>
          <a:off x="7776210" y="910591"/>
          <a:ext cx="533400" cy="461009"/>
        </a:xfrm>
        <a:prstGeom prst="rect">
          <a:avLst/>
        </a:prstGeom>
      </xdr:spPr>
    </xdr:pic>
    <xdr:clientData/>
  </xdr:twoCellAnchor>
  <xdr:twoCellAnchor editAs="oneCell">
    <xdr:from>
      <xdr:col>6</xdr:col>
      <xdr:colOff>3513666</xdr:colOff>
      <xdr:row>6</xdr:row>
      <xdr:rowOff>8467</xdr:rowOff>
    </xdr:from>
    <xdr:to>
      <xdr:col>6</xdr:col>
      <xdr:colOff>3980391</xdr:colOff>
      <xdr:row>8</xdr:row>
      <xdr:rowOff>132291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46" t="40546" r="77767" b="44448"/>
        <a:stretch/>
      </xdr:blipFill>
      <xdr:spPr>
        <a:xfrm>
          <a:off x="12048066" y="1024467"/>
          <a:ext cx="476250" cy="472016"/>
        </a:xfrm>
        <a:prstGeom prst="rect">
          <a:avLst/>
        </a:prstGeom>
      </xdr:spPr>
    </xdr:pic>
    <xdr:clientData/>
  </xdr:twoCellAnchor>
  <xdr:twoCellAnchor editAs="oneCell">
    <xdr:from>
      <xdr:col>6</xdr:col>
      <xdr:colOff>1381125</xdr:colOff>
      <xdr:row>25</xdr:row>
      <xdr:rowOff>135078</xdr:rowOff>
    </xdr:from>
    <xdr:to>
      <xdr:col>6</xdr:col>
      <xdr:colOff>1896109</xdr:colOff>
      <xdr:row>28</xdr:row>
      <xdr:rowOff>46992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69" t="4439" r="35678" b="82211"/>
        <a:stretch/>
      </xdr:blipFill>
      <xdr:spPr>
        <a:xfrm>
          <a:off x="9667875" y="4221303"/>
          <a:ext cx="514349" cy="398324"/>
        </a:xfrm>
        <a:prstGeom prst="rect">
          <a:avLst/>
        </a:prstGeom>
      </xdr:spPr>
    </xdr:pic>
    <xdr:clientData/>
  </xdr:twoCellAnchor>
  <xdr:twoCellAnchor>
    <xdr:from>
      <xdr:col>3</xdr:col>
      <xdr:colOff>109537</xdr:colOff>
      <xdr:row>73</xdr:row>
      <xdr:rowOff>442913</xdr:rowOff>
    </xdr:from>
    <xdr:to>
      <xdr:col>3</xdr:col>
      <xdr:colOff>2109787</xdr:colOff>
      <xdr:row>73</xdr:row>
      <xdr:rowOff>671513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05000" y="14625638"/>
          <a:ext cx="2000250" cy="228600"/>
        </a:xfrm>
        <a:prstGeom prst="rect">
          <a:avLst/>
        </a:prstGeom>
        <a:solidFill>
          <a:srgbClr val="FA41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76199</xdr:colOff>
      <xdr:row>73</xdr:row>
      <xdr:rowOff>423863</xdr:rowOff>
    </xdr:from>
    <xdr:to>
      <xdr:col>3</xdr:col>
      <xdr:colOff>3552825</xdr:colOff>
      <xdr:row>73</xdr:row>
      <xdr:rowOff>704851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71662" y="14606588"/>
          <a:ext cx="3476626" cy="280988"/>
        </a:xfrm>
        <a:prstGeom prst="rect">
          <a:avLst/>
        </a:prstGeom>
        <a:solidFill>
          <a:srgbClr val="FA413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Design for</a:t>
          </a:r>
          <a:r>
            <a:rPr lang="en-US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Equitable Communities</a:t>
          </a:r>
          <a:endParaRPr lang="en-US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erotool.org/" TargetMode="External"/><Relationship Id="rId13" Type="http://schemas.openxmlformats.org/officeDocument/2006/relationships/hyperlink" Target="http://buildcarbonneutral.org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eia.gov/consumption/commercial/building-type-definitions.php" TargetMode="External"/><Relationship Id="rId21" Type="http://schemas.openxmlformats.org/officeDocument/2006/relationships/ctrlProp" Target="../ctrlProps/ctrlProp1.xml"/><Relationship Id="rId7" Type="http://schemas.openxmlformats.org/officeDocument/2006/relationships/hyperlink" Target="https://www.walkscore.com/score/" TargetMode="External"/><Relationship Id="rId12" Type="http://schemas.openxmlformats.org/officeDocument/2006/relationships/hyperlink" Target="https://www.aia.org/resources/6077668-the-cote-top-ten-toolkit" TargetMode="External"/><Relationship Id="rId17" Type="http://schemas.openxmlformats.org/officeDocument/2006/relationships/hyperlink" Target="https://2030ddx.aia.org/account/login" TargetMode="External"/><Relationship Id="rId2" Type="http://schemas.openxmlformats.org/officeDocument/2006/relationships/hyperlink" Target="https://www.eia.gov/consumption/commercial/archive/cbecs/cbecs2003/detailed_tables_2003/2003set14/2003html/c3a.html" TargetMode="External"/><Relationship Id="rId16" Type="http://schemas.openxmlformats.org/officeDocument/2006/relationships/hyperlink" Target="https://www.energystar.gov/buildings/tools-and-resources/us-water-use-intensity-property-type-technical-reference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www.eia.gov/consumption/residential/data/2015/c&amp;e/pdf/ce1.1.pdf" TargetMode="External"/><Relationship Id="rId6" Type="http://schemas.openxmlformats.org/officeDocument/2006/relationships/hyperlink" Target="https://www.walkscore.com/score/" TargetMode="External"/><Relationship Id="rId11" Type="http://schemas.openxmlformats.org/officeDocument/2006/relationships/hyperlink" Target="https://www.energycodes.gov/sites/default/files/2022-09/2021_IECC_Commercial_Analysis_Final_2022_09_02.pdf" TargetMode="External"/><Relationship Id="rId5" Type="http://schemas.openxmlformats.org/officeDocument/2006/relationships/hyperlink" Target="https://www.walkscore.com/score/" TargetMode="External"/><Relationship Id="rId15" Type="http://schemas.openxmlformats.org/officeDocument/2006/relationships/hyperlink" Target="https://www.epa.gov/egrid/data-explorer" TargetMode="External"/><Relationship Id="rId10" Type="http://schemas.openxmlformats.org/officeDocument/2006/relationships/hyperlink" Target="https://www.aia.org/resources/6077668-framework-for-design-excellence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walkscore.com/" TargetMode="External"/><Relationship Id="rId9" Type="http://schemas.openxmlformats.org/officeDocument/2006/relationships/hyperlink" Target="https://www.google.com/search?q=ashrae+climate+zones&amp;source=lnms&amp;tbm=isch&amp;sa=X&amp;ved=0ahUKEwiF-8D2sorlAhVDIqwKHeQDB_0Q_AUIEigB&amp;biw=1536&amp;bih=722&amp;dpr=1.25" TargetMode="External"/><Relationship Id="rId14" Type="http://schemas.openxmlformats.org/officeDocument/2006/relationships/hyperlink" Target="https://carbonleadershipforum.org/lca-practice-guide/" TargetMode="External"/><Relationship Id="rId22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sgbc.org/RESOURCES/INDOOR-WATER-USE-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2548"/>
  <sheetViews>
    <sheetView tabSelected="1" zoomScale="80" zoomScaleNormal="80" workbookViewId="0">
      <selection activeCell="E31" sqref="E31:F31"/>
    </sheetView>
  </sheetViews>
  <sheetFormatPr defaultColWidth="8.90625" defaultRowHeight="14.5"/>
  <cols>
    <col min="1" max="1" width="8.90625" style="99"/>
    <col min="2" max="2" width="4.08984375" style="99" customWidth="1"/>
    <col min="3" max="3" width="12.08984375" style="99" customWidth="1"/>
    <col min="4" max="4" width="55.453125" style="99" customWidth="1"/>
    <col min="5" max="5" width="25" style="99" customWidth="1"/>
    <col min="6" max="6" width="18.90625" style="99" customWidth="1"/>
    <col min="7" max="7" width="71.90625" style="141" customWidth="1"/>
    <col min="8" max="8" width="8.90625" style="99"/>
    <col min="9" max="9" width="9.54296875" style="99" bestFit="1" customWidth="1"/>
    <col min="10" max="10" width="3.453125" style="99" customWidth="1"/>
    <col min="11" max="11" width="6" style="99" customWidth="1"/>
    <col min="12" max="13" width="8.90625" style="99"/>
    <col min="14" max="14" width="18" style="99" customWidth="1"/>
    <col min="15" max="15" width="8.90625" style="142"/>
    <col min="16" max="16" width="97.54296875" style="99" customWidth="1"/>
    <col min="17" max="19" width="8.90625" style="99"/>
    <col min="20" max="20" width="8.90625" style="101"/>
    <col min="21" max="29" width="8.90625" style="99"/>
    <col min="30" max="51" width="8.90625" style="196"/>
    <col min="52" max="16384" width="8.90625" style="99"/>
  </cols>
  <sheetData>
    <row r="1" spans="2:51" ht="13">
      <c r="B1" s="96"/>
      <c r="C1" s="97"/>
      <c r="D1" s="97"/>
      <c r="E1" s="97"/>
      <c r="F1" s="97"/>
      <c r="G1" s="98"/>
      <c r="O1" s="100"/>
      <c r="P1" s="100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</row>
    <row r="2" spans="2:51" ht="13">
      <c r="B2" s="102"/>
      <c r="C2" s="103"/>
      <c r="D2" s="103"/>
      <c r="E2" s="103"/>
      <c r="F2" s="103"/>
      <c r="G2" s="104"/>
      <c r="O2" s="100"/>
      <c r="P2" s="100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</row>
    <row r="3" spans="2:51" ht="13">
      <c r="B3" s="102"/>
      <c r="C3" s="103"/>
      <c r="D3" s="103"/>
      <c r="E3" s="103"/>
      <c r="F3" s="103"/>
      <c r="G3" s="104"/>
      <c r="O3" s="100"/>
      <c r="P3" s="100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</row>
    <row r="4" spans="2:51" ht="13">
      <c r="B4" s="102"/>
      <c r="C4" s="103"/>
      <c r="D4" s="103"/>
      <c r="E4" s="103"/>
      <c r="F4" s="103"/>
      <c r="G4" s="104"/>
      <c r="O4" s="100"/>
      <c r="P4" s="100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</row>
    <row r="5" spans="2:51" ht="13">
      <c r="B5" s="102"/>
      <c r="C5" s="103"/>
      <c r="D5" s="103"/>
      <c r="E5" s="103"/>
      <c r="F5" s="103"/>
      <c r="G5" s="104"/>
      <c r="O5" s="100"/>
      <c r="P5" s="100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</row>
    <row r="6" spans="2:51" ht="13">
      <c r="B6" s="102"/>
      <c r="C6" s="103"/>
      <c r="D6" s="103"/>
      <c r="E6" s="103"/>
      <c r="F6" s="103"/>
      <c r="G6" s="104"/>
      <c r="O6" s="100"/>
      <c r="P6" s="100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</row>
    <row r="7" spans="2:51" ht="13">
      <c r="B7" s="102"/>
      <c r="C7" s="103"/>
      <c r="D7" s="103"/>
      <c r="E7" s="103"/>
      <c r="F7" s="103"/>
      <c r="G7" s="104"/>
      <c r="O7" s="100"/>
      <c r="P7" s="100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</row>
    <row r="8" spans="2:51" ht="13">
      <c r="B8" s="102"/>
      <c r="C8" s="103"/>
      <c r="D8" s="103"/>
      <c r="E8" s="103"/>
      <c r="F8" s="103"/>
      <c r="G8" s="104"/>
      <c r="O8" s="100"/>
      <c r="P8" s="100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</row>
    <row r="9" spans="2:51" ht="13">
      <c r="B9" s="102"/>
      <c r="C9" s="103"/>
      <c r="D9" s="103"/>
      <c r="E9" s="103"/>
      <c r="F9" s="103"/>
      <c r="G9" s="104"/>
      <c r="O9" s="100"/>
      <c r="P9" s="100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</row>
    <row r="10" spans="2:51" ht="12.75" customHeight="1">
      <c r="B10" s="102"/>
      <c r="C10" s="105"/>
      <c r="D10" s="105"/>
      <c r="E10" s="105"/>
      <c r="F10" s="103"/>
      <c r="G10" s="104"/>
      <c r="O10" s="100"/>
      <c r="P10" s="100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</row>
    <row r="11" spans="2:51" ht="12.75" customHeight="1">
      <c r="B11" s="102"/>
      <c r="C11" s="105"/>
      <c r="D11" s="105"/>
      <c r="E11" s="105"/>
      <c r="F11" s="103"/>
      <c r="G11" s="104"/>
      <c r="O11" s="100"/>
      <c r="P11" s="100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</row>
    <row r="12" spans="2:51" ht="13">
      <c r="B12" s="102"/>
      <c r="C12" s="103"/>
      <c r="D12" s="103"/>
      <c r="E12" s="103"/>
      <c r="F12" s="103"/>
      <c r="G12" s="104"/>
      <c r="O12" s="100"/>
      <c r="P12" s="100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</row>
    <row r="13" spans="2:51" ht="13">
      <c r="B13" s="102"/>
      <c r="C13" s="103"/>
      <c r="D13" s="103"/>
      <c r="E13" s="103"/>
      <c r="F13" s="103"/>
      <c r="G13" s="104"/>
      <c r="O13" s="100"/>
      <c r="P13" s="100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</row>
    <row r="14" spans="2:51" ht="13">
      <c r="B14" s="102"/>
      <c r="C14" s="103"/>
      <c r="D14" s="103"/>
      <c r="E14" s="103"/>
      <c r="F14" s="103"/>
      <c r="G14" s="104"/>
      <c r="O14" s="100"/>
      <c r="P14" s="100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</row>
    <row r="15" spans="2:51" ht="13">
      <c r="B15" s="102"/>
      <c r="C15" s="103"/>
      <c r="D15" s="103"/>
      <c r="E15" s="103"/>
      <c r="F15" s="103"/>
      <c r="G15" s="104"/>
      <c r="O15" s="100"/>
      <c r="P15" s="100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</row>
    <row r="16" spans="2:51" ht="13.25" customHeight="1">
      <c r="B16" s="102"/>
      <c r="C16" s="103"/>
      <c r="D16" s="103"/>
      <c r="E16" s="103"/>
      <c r="F16" s="103"/>
      <c r="G16" s="104"/>
      <c r="I16" s="106"/>
      <c r="J16" s="106"/>
      <c r="K16" s="106"/>
      <c r="L16" s="106"/>
      <c r="M16" s="106"/>
      <c r="N16" s="106"/>
      <c r="O16" s="100"/>
      <c r="P16" s="100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</row>
    <row r="17" spans="2:51" ht="67.75" customHeight="1" thickBot="1">
      <c r="B17" s="102"/>
      <c r="C17" s="103"/>
      <c r="D17" s="103"/>
      <c r="E17" s="103"/>
      <c r="F17" s="103"/>
      <c r="G17" s="104"/>
      <c r="I17" s="106"/>
      <c r="J17" s="106"/>
      <c r="K17" s="106"/>
      <c r="L17" s="106"/>
      <c r="M17" s="106"/>
      <c r="N17" s="106"/>
      <c r="O17" s="100"/>
      <c r="P17" s="100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</row>
    <row r="18" spans="2:51" ht="13">
      <c r="B18" s="102"/>
      <c r="C18" s="103"/>
      <c r="D18" s="103"/>
      <c r="E18" s="103"/>
      <c r="F18" s="103"/>
      <c r="G18" s="104"/>
      <c r="I18" s="215" t="s">
        <v>312</v>
      </c>
      <c r="J18" s="216"/>
      <c r="K18" s="216"/>
      <c r="L18" s="216"/>
      <c r="M18" s="216"/>
      <c r="N18" s="217"/>
      <c r="O18" s="100"/>
      <c r="P18" s="100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</row>
    <row r="19" spans="2:51" ht="13.5" thickBot="1">
      <c r="B19" s="102"/>
      <c r="C19" s="103"/>
      <c r="D19" s="103"/>
      <c r="E19" s="103"/>
      <c r="F19" s="103"/>
      <c r="G19" s="104"/>
      <c r="I19" s="218"/>
      <c r="J19" s="219"/>
      <c r="K19" s="219"/>
      <c r="L19" s="219"/>
      <c r="M19" s="219"/>
      <c r="N19" s="220"/>
      <c r="O19" s="100"/>
      <c r="P19" s="100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</row>
    <row r="20" spans="2:51" ht="13">
      <c r="B20" s="102"/>
      <c r="C20" s="103"/>
      <c r="D20" s="103"/>
      <c r="E20" s="103"/>
      <c r="F20" s="103"/>
      <c r="G20" s="104"/>
      <c r="I20" s="107" t="s">
        <v>308</v>
      </c>
      <c r="J20" s="108"/>
      <c r="K20" s="108"/>
      <c r="L20" s="109" t="s">
        <v>309</v>
      </c>
      <c r="M20" s="108"/>
      <c r="N20" s="110"/>
      <c r="O20" s="100"/>
      <c r="P20" s="100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</row>
    <row r="21" spans="2:51" ht="12.75" customHeight="1">
      <c r="B21" s="102"/>
      <c r="C21" s="103"/>
      <c r="D21" s="246" t="s">
        <v>214</v>
      </c>
      <c r="E21" s="105"/>
      <c r="F21" s="105"/>
      <c r="G21" s="104"/>
      <c r="I21" s="111" t="s">
        <v>313</v>
      </c>
      <c r="J21" s="112"/>
      <c r="K21" s="112"/>
      <c r="L21" s="238" t="s">
        <v>316</v>
      </c>
      <c r="M21" s="239"/>
      <c r="N21" s="240"/>
      <c r="O21" s="100"/>
      <c r="P21" s="100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</row>
    <row r="22" spans="2:51" ht="12.75" customHeight="1">
      <c r="B22" s="102"/>
      <c r="C22" s="103"/>
      <c r="D22" s="246"/>
      <c r="E22" s="105"/>
      <c r="F22" s="105"/>
      <c r="G22" s="104"/>
      <c r="I22" s="113"/>
      <c r="J22" s="114"/>
      <c r="K22" s="114"/>
      <c r="L22" s="230"/>
      <c r="M22" s="231"/>
      <c r="N22" s="232"/>
      <c r="O22" s="100"/>
      <c r="P22" s="100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</row>
    <row r="23" spans="2:51" ht="12.75" customHeight="1">
      <c r="B23" s="102"/>
      <c r="C23" s="103"/>
      <c r="D23" s="246" t="s">
        <v>208</v>
      </c>
      <c r="E23" s="103"/>
      <c r="F23" s="103"/>
      <c r="G23" s="104"/>
      <c r="I23" s="113"/>
      <c r="J23" s="114"/>
      <c r="K23" s="114"/>
      <c r="L23" s="230"/>
      <c r="M23" s="231"/>
      <c r="N23" s="232"/>
      <c r="O23" s="100"/>
      <c r="P23" s="100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</row>
    <row r="24" spans="2:51" ht="13.75" customHeight="1">
      <c r="B24" s="102"/>
      <c r="C24" s="103"/>
      <c r="D24" s="246"/>
      <c r="E24" s="103"/>
      <c r="F24" s="103"/>
      <c r="G24" s="104"/>
      <c r="H24" s="115"/>
      <c r="I24" s="107"/>
      <c r="J24" s="108"/>
      <c r="K24" s="108"/>
      <c r="L24" s="241"/>
      <c r="M24" s="242"/>
      <c r="N24" s="243"/>
      <c r="O24" s="100"/>
      <c r="P24" s="100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</row>
    <row r="25" spans="2:51" ht="14.4" customHeight="1">
      <c r="B25" s="102"/>
      <c r="C25" s="103"/>
      <c r="D25" s="116" t="s">
        <v>324</v>
      </c>
      <c r="E25" s="103"/>
      <c r="F25" s="103"/>
      <c r="G25" s="104"/>
      <c r="I25" s="236" t="s">
        <v>311</v>
      </c>
      <c r="J25" s="237"/>
      <c r="K25" s="237"/>
      <c r="L25" s="238" t="s">
        <v>317</v>
      </c>
      <c r="M25" s="239"/>
      <c r="N25" s="240"/>
      <c r="O25" s="100"/>
      <c r="P25" s="100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</row>
    <row r="26" spans="2:51" ht="13">
      <c r="B26" s="102"/>
      <c r="C26" s="103"/>
      <c r="D26" s="103"/>
      <c r="E26" s="103"/>
      <c r="F26" s="103"/>
      <c r="G26" s="104"/>
      <c r="I26" s="113"/>
      <c r="J26" s="114"/>
      <c r="K26" s="114"/>
      <c r="L26" s="230"/>
      <c r="M26" s="231"/>
      <c r="N26" s="232"/>
      <c r="O26" s="100"/>
      <c r="P26" s="100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</row>
    <row r="27" spans="2:51" ht="13">
      <c r="B27" s="102"/>
      <c r="C27" s="103"/>
      <c r="D27" s="117" t="s">
        <v>274</v>
      </c>
      <c r="E27" s="103"/>
      <c r="F27" s="103"/>
      <c r="G27" s="104"/>
      <c r="I27" s="107"/>
      <c r="J27" s="108"/>
      <c r="K27" s="108"/>
      <c r="L27" s="241"/>
      <c r="M27" s="242"/>
      <c r="N27" s="243"/>
      <c r="O27" s="100"/>
      <c r="P27" s="100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</row>
    <row r="28" spans="2:51" ht="13.25" customHeight="1">
      <c r="B28" s="102"/>
      <c r="C28" s="103"/>
      <c r="D28" s="117" t="s">
        <v>275</v>
      </c>
      <c r="E28" s="103"/>
      <c r="F28" s="103"/>
      <c r="G28" s="104"/>
      <c r="I28" s="118"/>
      <c r="J28" s="119"/>
      <c r="K28" s="120"/>
      <c r="L28" s="221" t="s">
        <v>315</v>
      </c>
      <c r="M28" s="222"/>
      <c r="N28" s="223"/>
      <c r="O28" s="100"/>
      <c r="P28" s="100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</row>
    <row r="29" spans="2:51" ht="13.5" thickBot="1">
      <c r="B29" s="121"/>
      <c r="C29" s="122"/>
      <c r="D29" s="122"/>
      <c r="E29" s="122"/>
      <c r="F29" s="122"/>
      <c r="G29" s="123"/>
      <c r="I29" s="113"/>
      <c r="J29" s="114"/>
      <c r="K29" s="114"/>
      <c r="L29" s="224"/>
      <c r="M29" s="225"/>
      <c r="N29" s="226"/>
      <c r="O29" s="100"/>
      <c r="P29" s="100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</row>
    <row r="30" spans="2:51" ht="26.25" customHeight="1">
      <c r="B30" s="124" t="s">
        <v>44</v>
      </c>
      <c r="C30" s="125"/>
      <c r="D30" s="125"/>
      <c r="E30" s="126" t="s">
        <v>76</v>
      </c>
      <c r="F30" s="127"/>
      <c r="G30" s="128" t="s">
        <v>77</v>
      </c>
      <c r="I30" s="113"/>
      <c r="J30" s="114"/>
      <c r="K30" s="114"/>
      <c r="L30" s="224"/>
      <c r="M30" s="225"/>
      <c r="N30" s="226"/>
      <c r="O30" s="100"/>
      <c r="P30" s="100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</row>
    <row r="31" spans="2:51" ht="13">
      <c r="B31" s="129"/>
      <c r="C31" s="130" t="s">
        <v>0</v>
      </c>
      <c r="D31" s="130"/>
      <c r="E31" s="202"/>
      <c r="F31" s="202"/>
      <c r="G31" s="131"/>
      <c r="I31" s="107"/>
      <c r="J31" s="108"/>
      <c r="K31" s="108"/>
      <c r="L31" s="227"/>
      <c r="M31" s="228"/>
      <c r="N31" s="229"/>
      <c r="O31" s="100"/>
      <c r="P31" s="100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</row>
    <row r="32" spans="2:51" ht="14.4" customHeight="1">
      <c r="B32" s="129"/>
      <c r="C32" s="132" t="s">
        <v>266</v>
      </c>
      <c r="D32" s="132"/>
      <c r="E32" s="130"/>
      <c r="F32" s="375" t="b">
        <v>0</v>
      </c>
      <c r="G32" s="131"/>
      <c r="I32" s="129"/>
      <c r="L32" s="230" t="s">
        <v>314</v>
      </c>
      <c r="M32" s="231"/>
      <c r="N32" s="232"/>
      <c r="O32" s="100"/>
      <c r="P32" s="100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</row>
    <row r="33" spans="2:51" ht="6" customHeight="1">
      <c r="B33" s="134"/>
      <c r="C33" s="135"/>
      <c r="D33" s="135"/>
      <c r="E33" s="135"/>
      <c r="F33" s="135"/>
      <c r="G33" s="136"/>
      <c r="I33" s="113"/>
      <c r="J33" s="114"/>
      <c r="K33" s="114"/>
      <c r="L33" s="230"/>
      <c r="M33" s="231"/>
      <c r="N33" s="232"/>
      <c r="O33" s="100"/>
      <c r="P33" s="100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</row>
    <row r="34" spans="2:51" ht="14.4" customHeight="1" thickBot="1">
      <c r="B34" s="137" t="s">
        <v>53</v>
      </c>
      <c r="C34" s="130"/>
      <c r="D34" s="130"/>
      <c r="E34" s="205"/>
      <c r="F34" s="205"/>
      <c r="G34" s="131"/>
      <c r="I34" s="138"/>
      <c r="J34" s="139"/>
      <c r="K34" s="139"/>
      <c r="L34" s="233"/>
      <c r="M34" s="234"/>
      <c r="N34" s="235"/>
      <c r="O34" s="100"/>
      <c r="P34" s="100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</row>
    <row r="35" spans="2:51" ht="13.25" customHeight="1">
      <c r="B35" s="137"/>
      <c r="C35" s="140" t="s">
        <v>291</v>
      </c>
      <c r="D35" s="140"/>
      <c r="E35" s="202"/>
      <c r="F35" s="202"/>
      <c r="G35" s="131"/>
      <c r="L35" s="141"/>
      <c r="M35" s="141"/>
      <c r="N35" s="141"/>
      <c r="O35" s="100"/>
      <c r="P35" s="100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</row>
    <row r="36" spans="2:51" ht="13">
      <c r="B36" s="129"/>
      <c r="C36" s="140" t="s">
        <v>292</v>
      </c>
      <c r="D36" s="140"/>
      <c r="E36" s="202"/>
      <c r="F36" s="202"/>
      <c r="G36" s="131"/>
      <c r="H36" s="142"/>
      <c r="I36" s="142"/>
      <c r="J36" s="142"/>
      <c r="K36" s="142"/>
      <c r="L36" s="143"/>
      <c r="M36" s="143"/>
      <c r="N36" s="143"/>
      <c r="P36" s="142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</row>
    <row r="37" spans="2:51" ht="13">
      <c r="B37" s="129"/>
      <c r="C37" s="140" t="s">
        <v>293</v>
      </c>
      <c r="D37" s="140"/>
      <c r="E37" s="202"/>
      <c r="F37" s="202"/>
      <c r="G37" s="131"/>
      <c r="H37" s="142"/>
      <c r="I37" s="142"/>
      <c r="J37" s="142"/>
      <c r="K37" s="142"/>
      <c r="L37" s="143"/>
      <c r="M37" s="143"/>
      <c r="N37" s="143"/>
      <c r="P37" s="142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</row>
    <row r="38" spans="2:51" ht="13">
      <c r="B38" s="129"/>
      <c r="C38" s="140" t="s">
        <v>294</v>
      </c>
      <c r="D38" s="140"/>
      <c r="E38" s="202"/>
      <c r="F38" s="202"/>
      <c r="G38" s="131"/>
      <c r="H38" s="142"/>
      <c r="I38" s="142"/>
      <c r="J38" s="142"/>
      <c r="K38" s="142"/>
      <c r="L38" s="142"/>
      <c r="M38" s="142"/>
      <c r="N38" s="142"/>
      <c r="P38" s="142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</row>
    <row r="39" spans="2:51" ht="13">
      <c r="B39" s="129"/>
      <c r="C39" s="140" t="s">
        <v>295</v>
      </c>
      <c r="D39" s="140"/>
      <c r="E39" s="202"/>
      <c r="F39" s="202"/>
      <c r="G39" s="131"/>
      <c r="H39" s="142"/>
      <c r="I39" s="142"/>
      <c r="J39" s="142"/>
      <c r="K39" s="142"/>
      <c r="L39" s="142"/>
      <c r="M39" s="142"/>
      <c r="N39" s="142"/>
      <c r="P39" s="142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</row>
    <row r="40" spans="2:51" ht="13">
      <c r="B40" s="129"/>
      <c r="C40" s="140" t="s">
        <v>296</v>
      </c>
      <c r="D40" s="140"/>
      <c r="E40" s="202"/>
      <c r="F40" s="202"/>
      <c r="G40" s="88" t="s">
        <v>181</v>
      </c>
      <c r="H40" s="142"/>
      <c r="I40" s="142"/>
      <c r="J40" s="142"/>
      <c r="K40" s="142"/>
      <c r="L40" s="142"/>
      <c r="M40" s="142"/>
      <c r="N40" s="142"/>
      <c r="P40" s="142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</row>
    <row r="41" spans="2:51" ht="15.65" customHeight="1">
      <c r="B41" s="129"/>
      <c r="C41" s="140" t="s">
        <v>297</v>
      </c>
      <c r="D41" s="140"/>
      <c r="E41" s="92"/>
      <c r="F41" s="93"/>
      <c r="G41" s="88" t="s">
        <v>182</v>
      </c>
      <c r="H41" s="100"/>
      <c r="I41" s="100"/>
      <c r="J41" s="100"/>
      <c r="K41" s="100"/>
      <c r="L41" s="100"/>
      <c r="M41" s="100"/>
      <c r="N41" s="100"/>
      <c r="P41" s="142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</row>
    <row r="42" spans="2:51" ht="15.65" customHeight="1">
      <c r="B42" s="129"/>
      <c r="C42" s="140" t="s">
        <v>310</v>
      </c>
      <c r="D42" s="140"/>
      <c r="E42" s="92"/>
      <c r="F42" s="94"/>
      <c r="G42" s="89" t="s">
        <v>195</v>
      </c>
      <c r="H42" s="100"/>
      <c r="I42" s="100"/>
      <c r="J42" s="100"/>
      <c r="K42" s="100"/>
      <c r="L42" s="100"/>
      <c r="M42" s="100"/>
      <c r="N42" s="100"/>
      <c r="P42" s="142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</row>
    <row r="43" spans="2:51" ht="15.65" customHeight="1">
      <c r="B43" s="129"/>
      <c r="C43" s="140" t="s">
        <v>310</v>
      </c>
      <c r="D43" s="140"/>
      <c r="E43" s="92"/>
      <c r="F43" s="94"/>
      <c r="G43" s="89" t="s">
        <v>194</v>
      </c>
      <c r="H43" s="100"/>
      <c r="I43" s="100"/>
      <c r="J43" s="100"/>
      <c r="K43" s="100"/>
      <c r="L43" s="100"/>
      <c r="M43" s="100"/>
      <c r="N43" s="100"/>
      <c r="P43" s="142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</row>
    <row r="44" spans="2:51" ht="15.65" customHeight="1">
      <c r="B44" s="129"/>
      <c r="C44" s="130"/>
      <c r="D44" s="130"/>
      <c r="E44" s="144" t="s">
        <v>289</v>
      </c>
      <c r="F44" s="145">
        <f>SUM(F41:F43)</f>
        <v>0</v>
      </c>
      <c r="G44" s="146" t="s">
        <v>290</v>
      </c>
      <c r="H44" s="100"/>
      <c r="I44" s="100"/>
      <c r="J44" s="100"/>
      <c r="K44" s="100"/>
      <c r="L44" s="100"/>
      <c r="M44" s="100"/>
      <c r="N44" s="100"/>
      <c r="P44" s="142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</row>
    <row r="45" spans="2:51" ht="13">
      <c r="B45" s="129"/>
      <c r="C45" s="130" t="s">
        <v>8</v>
      </c>
      <c r="D45" s="130"/>
      <c r="E45" s="206"/>
      <c r="F45" s="206"/>
      <c r="G45" s="131"/>
      <c r="H45" s="100" t="s">
        <v>78</v>
      </c>
      <c r="I45" s="100"/>
      <c r="J45" s="100"/>
      <c r="K45" s="100"/>
      <c r="L45" s="100"/>
      <c r="M45" s="100"/>
      <c r="N45" s="100"/>
      <c r="P45" s="142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</row>
    <row r="46" spans="2:51" ht="13">
      <c r="B46" s="129"/>
      <c r="C46" s="130" t="s">
        <v>4</v>
      </c>
      <c r="D46" s="130"/>
      <c r="E46" s="202"/>
      <c r="F46" s="202"/>
      <c r="G46" s="131"/>
      <c r="H46" s="100" t="s">
        <v>79</v>
      </c>
      <c r="I46" s="100"/>
      <c r="J46" s="100"/>
      <c r="K46" s="100"/>
      <c r="L46" s="100"/>
      <c r="M46" s="100"/>
      <c r="N46" s="100"/>
      <c r="P46" s="142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</row>
    <row r="47" spans="2:51" ht="13">
      <c r="B47" s="129"/>
      <c r="C47" s="140" t="s">
        <v>322</v>
      </c>
      <c r="D47" s="140"/>
      <c r="E47" s="209"/>
      <c r="F47" s="209"/>
      <c r="G47" s="147" t="s">
        <v>3</v>
      </c>
      <c r="H47" s="100" t="s">
        <v>80</v>
      </c>
      <c r="I47" s="100"/>
      <c r="J47" s="100"/>
      <c r="K47" s="100"/>
      <c r="L47" s="100"/>
      <c r="M47" s="100"/>
      <c r="N47" s="100"/>
      <c r="P47" s="142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</row>
    <row r="48" spans="2:51" ht="13">
      <c r="B48" s="129"/>
      <c r="C48" s="130" t="s">
        <v>5</v>
      </c>
      <c r="D48" s="130"/>
      <c r="E48" s="208"/>
      <c r="F48" s="208"/>
      <c r="G48" s="147" t="s">
        <v>6</v>
      </c>
      <c r="H48" s="100"/>
      <c r="I48" s="100"/>
      <c r="J48" s="100"/>
      <c r="K48" s="100"/>
      <c r="L48" s="100"/>
      <c r="M48" s="100"/>
      <c r="N48" s="100"/>
      <c r="P48" s="142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</row>
    <row r="49" spans="2:51" ht="6" customHeight="1">
      <c r="B49" s="134"/>
      <c r="C49" s="135"/>
      <c r="D49" s="135"/>
      <c r="E49" s="148"/>
      <c r="F49" s="148"/>
      <c r="G49" s="149"/>
      <c r="H49" s="100"/>
      <c r="I49" s="100"/>
      <c r="J49" s="100"/>
      <c r="K49" s="100"/>
      <c r="L49" s="100"/>
      <c r="M49" s="100"/>
      <c r="N49" s="100"/>
      <c r="P49" s="142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</row>
    <row r="50" spans="2:51" ht="13">
      <c r="B50" s="137" t="s">
        <v>51</v>
      </c>
      <c r="C50" s="130"/>
      <c r="D50" s="130"/>
      <c r="E50" s="130"/>
      <c r="F50" s="130"/>
      <c r="G50" s="131"/>
      <c r="H50" s="100"/>
      <c r="I50" s="100"/>
      <c r="J50" s="100"/>
      <c r="K50" s="100"/>
      <c r="L50" s="100"/>
      <c r="M50" s="100"/>
      <c r="N50" s="100"/>
      <c r="P50" s="142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</row>
    <row r="51" spans="2:51" ht="13">
      <c r="B51" s="129"/>
      <c r="C51" s="140" t="s">
        <v>298</v>
      </c>
      <c r="D51" s="140"/>
      <c r="E51" s="202"/>
      <c r="F51" s="202"/>
      <c r="G51" s="131"/>
      <c r="H51" s="100"/>
      <c r="I51" s="100"/>
      <c r="J51" s="100"/>
      <c r="K51" s="100"/>
      <c r="L51" s="100"/>
      <c r="M51" s="100"/>
      <c r="N51" s="100"/>
      <c r="P51" s="142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</row>
    <row r="52" spans="2:51" ht="12.75" customHeight="1">
      <c r="B52" s="129"/>
      <c r="C52" s="130" t="s">
        <v>221</v>
      </c>
      <c r="D52" s="130"/>
      <c r="E52" s="203"/>
      <c r="F52" s="204"/>
      <c r="G52" s="131" t="s">
        <v>180</v>
      </c>
      <c r="H52" s="100"/>
      <c r="I52" s="100"/>
      <c r="J52" s="100"/>
      <c r="K52" s="100"/>
      <c r="L52" s="100"/>
      <c r="M52" s="100"/>
      <c r="N52" s="100"/>
      <c r="P52" s="142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</row>
    <row r="53" spans="2:51" ht="12.75" customHeight="1">
      <c r="B53" s="129"/>
      <c r="C53" s="132" t="s">
        <v>268</v>
      </c>
      <c r="D53" s="132"/>
      <c r="E53" s="374"/>
      <c r="F53" s="375" t="b">
        <v>0</v>
      </c>
      <c r="G53" s="131"/>
      <c r="H53" s="100"/>
      <c r="I53" s="100"/>
      <c r="J53" s="100"/>
      <c r="K53" s="100"/>
      <c r="L53" s="100"/>
      <c r="M53" s="100"/>
      <c r="N53" s="100"/>
      <c r="P53" s="142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</row>
    <row r="54" spans="2:51" ht="13">
      <c r="B54" s="129"/>
      <c r="C54" s="130" t="s">
        <v>26</v>
      </c>
      <c r="D54" s="130"/>
      <c r="E54" s="200" t="e">
        <f>E52/E47</f>
        <v>#DIV/0!</v>
      </c>
      <c r="F54" s="200"/>
      <c r="G54" s="150"/>
      <c r="H54" s="100"/>
      <c r="I54" s="100"/>
      <c r="J54" s="100"/>
      <c r="K54" s="100"/>
      <c r="L54" s="100"/>
      <c r="M54" s="100"/>
      <c r="N54" s="100"/>
      <c r="P54" s="142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</row>
    <row r="55" spans="2:51" ht="13">
      <c r="B55" s="129"/>
      <c r="C55" s="130" t="s">
        <v>27</v>
      </c>
      <c r="D55" s="130"/>
      <c r="E55" s="211"/>
      <c r="F55" s="211"/>
      <c r="G55" s="151" t="s">
        <v>267</v>
      </c>
      <c r="H55" s="100"/>
      <c r="I55" s="100"/>
      <c r="J55" s="100"/>
      <c r="K55" s="100"/>
      <c r="L55" s="100"/>
      <c r="M55" s="100"/>
      <c r="N55" s="100"/>
      <c r="P55" s="142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</row>
    <row r="56" spans="2:51" ht="13">
      <c r="B56" s="129"/>
      <c r="C56" s="130" t="s">
        <v>185</v>
      </c>
      <c r="D56" s="130"/>
      <c r="E56" s="201" t="e">
        <f>1-(E54/E55)</f>
        <v>#DIV/0!</v>
      </c>
      <c r="F56" s="201"/>
      <c r="G56" s="151"/>
      <c r="H56" s="100"/>
      <c r="I56" s="100"/>
      <c r="J56" s="100"/>
      <c r="K56" s="100"/>
      <c r="L56" s="100"/>
      <c r="M56" s="100"/>
      <c r="N56" s="100"/>
      <c r="P56" s="142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</row>
    <row r="57" spans="2:51" ht="6" customHeight="1">
      <c r="B57" s="134"/>
      <c r="C57" s="135"/>
      <c r="D57" s="135"/>
      <c r="E57" s="152"/>
      <c r="F57" s="152"/>
      <c r="G57" s="153"/>
      <c r="H57" s="100"/>
      <c r="I57" s="100"/>
      <c r="J57" s="100"/>
      <c r="K57" s="100"/>
      <c r="L57" s="100"/>
      <c r="M57" s="100"/>
      <c r="N57" s="100"/>
      <c r="P57" s="142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</row>
    <row r="58" spans="2:51" ht="13">
      <c r="B58" s="137" t="s">
        <v>69</v>
      </c>
      <c r="C58" s="130"/>
      <c r="D58" s="130"/>
      <c r="E58" s="130"/>
      <c r="F58" s="130"/>
      <c r="G58" s="131"/>
      <c r="H58" s="100"/>
      <c r="I58" s="100"/>
      <c r="J58" s="100"/>
      <c r="K58" s="100"/>
      <c r="L58" s="100"/>
      <c r="M58" s="100"/>
      <c r="N58" s="100"/>
      <c r="P58" s="142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</row>
    <row r="59" spans="2:51" ht="13">
      <c r="B59" s="129"/>
      <c r="C59" s="130" t="s">
        <v>7</v>
      </c>
      <c r="D59" s="130"/>
      <c r="E59" s="207"/>
      <c r="F59" s="207"/>
      <c r="G59" s="151" t="s">
        <v>183</v>
      </c>
      <c r="H59" s="100"/>
      <c r="I59" s="100"/>
      <c r="J59" s="100"/>
      <c r="K59" s="100"/>
      <c r="L59" s="100"/>
      <c r="M59" s="100"/>
      <c r="N59" s="100"/>
      <c r="P59" s="142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</row>
    <row r="60" spans="2:51" ht="13">
      <c r="B60" s="129"/>
      <c r="C60" s="130" t="s">
        <v>1</v>
      </c>
      <c r="D60" s="130"/>
      <c r="E60" s="207"/>
      <c r="F60" s="207"/>
      <c r="G60" s="151" t="s">
        <v>269</v>
      </c>
      <c r="H60" s="100"/>
      <c r="I60" s="100"/>
      <c r="J60" s="100"/>
      <c r="K60" s="100"/>
      <c r="L60" s="100"/>
      <c r="M60" s="100"/>
      <c r="N60" s="100"/>
      <c r="P60" s="142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</row>
    <row r="61" spans="2:51" ht="13">
      <c r="B61" s="129"/>
      <c r="C61" s="130" t="s">
        <v>2</v>
      </c>
      <c r="D61" s="130"/>
      <c r="E61" s="207"/>
      <c r="F61" s="207"/>
      <c r="G61" s="154" t="s">
        <v>270</v>
      </c>
      <c r="H61" s="100"/>
      <c r="I61" s="100"/>
      <c r="J61" s="100"/>
      <c r="K61" s="100"/>
      <c r="L61" s="100"/>
      <c r="M61" s="100"/>
      <c r="N61" s="100"/>
      <c r="P61" s="142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</row>
    <row r="62" spans="2:51" ht="6" customHeight="1">
      <c r="B62" s="134"/>
      <c r="C62" s="135"/>
      <c r="D62" s="135"/>
      <c r="E62" s="135"/>
      <c r="F62" s="135"/>
      <c r="G62" s="155"/>
      <c r="H62" s="100"/>
      <c r="I62" s="100"/>
      <c r="J62" s="100"/>
      <c r="K62" s="100"/>
      <c r="L62" s="100"/>
      <c r="M62" s="100"/>
      <c r="N62" s="100"/>
      <c r="P62" s="142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</row>
    <row r="63" spans="2:51" ht="12.75" customHeight="1">
      <c r="B63" s="137" t="s">
        <v>209</v>
      </c>
      <c r="C63" s="130"/>
      <c r="D63" s="130"/>
      <c r="E63" s="130"/>
      <c r="F63" s="130"/>
      <c r="G63" s="131"/>
      <c r="H63" s="100"/>
      <c r="I63" s="100"/>
      <c r="J63" s="100"/>
      <c r="K63" s="100"/>
      <c r="L63" s="100"/>
      <c r="M63" s="100"/>
      <c r="N63" s="100"/>
      <c r="P63" s="142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</row>
    <row r="64" spans="2:51" ht="12.75" customHeight="1">
      <c r="B64" s="137"/>
      <c r="C64" s="130" t="s">
        <v>74</v>
      </c>
      <c r="D64" s="130"/>
      <c r="E64" s="199"/>
      <c r="F64" s="199"/>
      <c r="G64" s="131"/>
      <c r="H64" s="100"/>
      <c r="I64" s="100"/>
      <c r="J64" s="100"/>
      <c r="K64" s="100"/>
      <c r="L64" s="100"/>
      <c r="M64" s="100"/>
      <c r="N64" s="100"/>
      <c r="P64" s="142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</row>
    <row r="65" spans="2:51">
      <c r="B65" s="129"/>
      <c r="C65" s="130" t="s">
        <v>75</v>
      </c>
      <c r="D65" s="130"/>
      <c r="E65" s="199"/>
      <c r="F65" s="199"/>
      <c r="G65" s="95" t="s">
        <v>184</v>
      </c>
      <c r="H65" s="100"/>
      <c r="I65" s="100"/>
      <c r="J65" s="100"/>
      <c r="K65" s="100"/>
      <c r="L65" s="100"/>
      <c r="M65" s="100"/>
      <c r="N65" s="100"/>
      <c r="P65" s="142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</row>
    <row r="66" spans="2:51" ht="12.75" customHeight="1">
      <c r="B66" s="129"/>
      <c r="C66" s="130" t="s">
        <v>68</v>
      </c>
      <c r="D66" s="130"/>
      <c r="E66" s="199"/>
      <c r="F66" s="199"/>
      <c r="G66" s="131"/>
      <c r="H66" s="100"/>
      <c r="I66" s="100"/>
      <c r="J66" s="100"/>
      <c r="K66" s="100"/>
      <c r="L66" s="100"/>
      <c r="M66" s="100"/>
      <c r="N66" s="100"/>
      <c r="P66" s="142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</row>
    <row r="67" spans="2:51" ht="6" customHeight="1">
      <c r="B67" s="129"/>
      <c r="C67" s="130"/>
      <c r="D67" s="130"/>
      <c r="E67" s="130"/>
      <c r="F67" s="130"/>
      <c r="G67" s="131"/>
      <c r="H67" s="100"/>
      <c r="I67" s="100"/>
      <c r="J67" s="100"/>
      <c r="K67" s="100"/>
      <c r="L67" s="100"/>
      <c r="M67" s="100"/>
      <c r="N67" s="100"/>
      <c r="P67" s="142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</row>
    <row r="68" spans="2:51" ht="65.150000000000006" customHeight="1">
      <c r="B68" s="156"/>
      <c r="C68" s="157"/>
      <c r="D68" s="157"/>
      <c r="E68" s="197" t="s">
        <v>276</v>
      </c>
      <c r="F68" s="197"/>
      <c r="G68" s="198"/>
      <c r="H68" s="100"/>
      <c r="I68" s="100"/>
      <c r="J68" s="100"/>
      <c r="K68" s="100"/>
      <c r="L68" s="100"/>
      <c r="M68" s="100"/>
      <c r="N68" s="100"/>
      <c r="P68" s="142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</row>
    <row r="69" spans="2:51" ht="6" customHeight="1">
      <c r="B69" s="137"/>
      <c r="C69" s="130"/>
      <c r="D69" s="130"/>
      <c r="E69" s="130"/>
      <c r="F69" s="130"/>
      <c r="G69" s="131"/>
      <c r="H69" s="100"/>
      <c r="I69" s="100"/>
      <c r="J69" s="100"/>
      <c r="K69" s="100"/>
      <c r="L69" s="100"/>
      <c r="M69" s="100"/>
      <c r="N69" s="100"/>
      <c r="P69" s="142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</row>
    <row r="70" spans="2:51" ht="6" customHeight="1">
      <c r="B70" s="129"/>
      <c r="C70" s="130"/>
      <c r="D70" s="130"/>
      <c r="E70" s="158"/>
      <c r="F70" s="158"/>
      <c r="G70" s="151"/>
      <c r="H70" s="100"/>
      <c r="I70" s="100"/>
      <c r="J70" s="100"/>
      <c r="K70" s="100"/>
      <c r="L70" s="100"/>
      <c r="M70" s="100"/>
      <c r="N70" s="100"/>
      <c r="P70" s="142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</row>
    <row r="71" spans="2:51" ht="6" customHeight="1">
      <c r="B71" s="129"/>
      <c r="C71" s="130"/>
      <c r="D71" s="130"/>
      <c r="E71" s="159"/>
      <c r="F71" s="159"/>
      <c r="G71" s="151"/>
      <c r="H71" s="100"/>
      <c r="I71" s="100"/>
      <c r="J71" s="100"/>
      <c r="K71" s="100"/>
      <c r="L71" s="100"/>
      <c r="M71" s="100"/>
      <c r="N71" s="100"/>
      <c r="P71" s="142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</row>
    <row r="72" spans="2:51" ht="208.25" customHeight="1">
      <c r="B72" s="129"/>
      <c r="C72" s="160" t="s">
        <v>325</v>
      </c>
      <c r="D72" s="160"/>
      <c r="E72" s="244" t="s">
        <v>220</v>
      </c>
      <c r="F72" s="244"/>
      <c r="G72" s="151" t="s">
        <v>326</v>
      </c>
      <c r="H72" s="100"/>
      <c r="I72" s="100"/>
      <c r="J72" s="100"/>
      <c r="K72" s="100"/>
      <c r="L72" s="100"/>
      <c r="M72" s="100"/>
      <c r="N72" s="100"/>
      <c r="P72" s="142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</row>
    <row r="73" spans="2:51" ht="6" customHeight="1">
      <c r="B73" s="129"/>
      <c r="C73" s="130"/>
      <c r="D73" s="130"/>
      <c r="E73" s="159"/>
      <c r="F73" s="159"/>
      <c r="G73" s="151"/>
      <c r="H73" s="100"/>
      <c r="I73" s="100"/>
      <c r="J73" s="100"/>
      <c r="K73" s="100"/>
      <c r="L73" s="100"/>
      <c r="M73" s="100"/>
      <c r="N73" s="100"/>
      <c r="P73" s="142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</row>
    <row r="74" spans="2:51" ht="65.150000000000006" customHeight="1">
      <c r="B74" s="161"/>
      <c r="C74" s="157"/>
      <c r="D74" s="157"/>
      <c r="E74" s="197" t="s">
        <v>277</v>
      </c>
      <c r="F74" s="197"/>
      <c r="G74" s="198"/>
      <c r="H74" s="100"/>
      <c r="I74" s="100" t="s">
        <v>213</v>
      </c>
      <c r="J74" s="162">
        <f>SUM(I76:I79)/10.01</f>
        <v>0</v>
      </c>
      <c r="K74" s="163"/>
      <c r="L74" s="100"/>
      <c r="M74" s="100"/>
      <c r="N74" s="100"/>
      <c r="P74" s="142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</row>
    <row r="75" spans="2:51" ht="6" customHeight="1">
      <c r="B75" s="137"/>
      <c r="C75" s="130"/>
      <c r="D75" s="130"/>
      <c r="E75" s="130"/>
      <c r="F75" s="130"/>
      <c r="G75" s="131"/>
      <c r="H75" s="100"/>
      <c r="I75" s="100"/>
      <c r="J75" s="163"/>
      <c r="K75" s="163"/>
      <c r="L75" s="100"/>
      <c r="M75" s="100"/>
      <c r="N75" s="100"/>
      <c r="P75" s="142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</row>
    <row r="76" spans="2:51" ht="13">
      <c r="B76" s="129"/>
      <c r="C76" s="130" t="s">
        <v>11</v>
      </c>
      <c r="D76" s="130"/>
      <c r="E76" s="199"/>
      <c r="F76" s="199"/>
      <c r="G76" s="88" t="s">
        <v>11</v>
      </c>
      <c r="H76" s="100"/>
      <c r="I76" s="100">
        <f>IF(E76&lt;50,0,IF(E76&lt;70,1,1.67))</f>
        <v>0</v>
      </c>
      <c r="J76" s="100"/>
      <c r="K76" s="100"/>
      <c r="L76" s="100"/>
      <c r="M76" s="100"/>
      <c r="N76" s="100"/>
      <c r="P76" s="142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</row>
    <row r="77" spans="2:51" ht="12.75" customHeight="1">
      <c r="B77" s="129"/>
      <c r="C77" s="130" t="s">
        <v>54</v>
      </c>
      <c r="D77" s="130"/>
      <c r="E77" s="199"/>
      <c r="F77" s="199"/>
      <c r="G77" s="88" t="s">
        <v>54</v>
      </c>
      <c r="H77" s="100"/>
      <c r="I77" s="100">
        <f>IF(E77&lt;50,0,IF(E77&lt;70,1,1.67))</f>
        <v>0</v>
      </c>
      <c r="J77" s="100"/>
      <c r="K77" s="100"/>
      <c r="L77" s="100"/>
      <c r="M77" s="100"/>
      <c r="N77" s="100"/>
      <c r="P77" s="142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</row>
    <row r="78" spans="2:51" ht="13">
      <c r="B78" s="129"/>
      <c r="C78" s="130" t="s">
        <v>46</v>
      </c>
      <c r="D78" s="130"/>
      <c r="E78" s="199"/>
      <c r="F78" s="199"/>
      <c r="G78" s="88" t="s">
        <v>46</v>
      </c>
      <c r="H78" s="100"/>
      <c r="I78" s="100">
        <f>IF(E78&lt;50,0,IF(E78&lt;70,1,1.67))</f>
        <v>0</v>
      </c>
      <c r="J78" s="100"/>
      <c r="K78" s="100"/>
      <c r="L78" s="100"/>
      <c r="M78" s="100"/>
      <c r="N78" s="100"/>
      <c r="P78" s="142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</row>
    <row r="79" spans="2:51" ht="13">
      <c r="B79" s="129"/>
      <c r="C79" s="130" t="s">
        <v>187</v>
      </c>
      <c r="D79" s="130"/>
      <c r="E79" s="199"/>
      <c r="F79" s="199"/>
      <c r="G79" s="88"/>
      <c r="H79" s="100"/>
      <c r="I79" s="164">
        <f>IF(E79="",0,INT(LEFT(E79,1)))</f>
        <v>0</v>
      </c>
      <c r="J79" s="100"/>
      <c r="K79" s="100"/>
      <c r="L79" s="100"/>
      <c r="M79" s="142"/>
      <c r="N79" s="142"/>
      <c r="P79" s="142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</row>
    <row r="80" spans="2:51" ht="6" customHeight="1">
      <c r="B80" s="129"/>
      <c r="C80" s="130"/>
      <c r="D80" s="130"/>
      <c r="E80" s="130"/>
      <c r="F80" s="130"/>
      <c r="G80" s="165"/>
      <c r="H80" s="100"/>
      <c r="I80" s="100"/>
      <c r="J80" s="100"/>
      <c r="K80" s="100"/>
      <c r="L80" s="100"/>
      <c r="M80" s="142"/>
      <c r="N80" s="142"/>
      <c r="P80" s="142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</row>
    <row r="81" spans="2:51" ht="65.150000000000006" customHeight="1">
      <c r="B81" s="161"/>
      <c r="C81" s="157"/>
      <c r="D81" s="157"/>
      <c r="E81" s="197" t="s">
        <v>278</v>
      </c>
      <c r="F81" s="197"/>
      <c r="G81" s="198"/>
      <c r="H81" s="100"/>
      <c r="I81" s="166" t="s">
        <v>202</v>
      </c>
      <c r="J81" s="163">
        <f>(I84+I85+I86)/6</f>
        <v>0</v>
      </c>
      <c r="K81" s="163"/>
      <c r="L81" s="100"/>
      <c r="M81" s="142"/>
      <c r="N81" s="142"/>
      <c r="P81" s="142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</row>
    <row r="82" spans="2:51" ht="6" customHeight="1">
      <c r="B82" s="137"/>
      <c r="C82" s="130"/>
      <c r="D82" s="130"/>
      <c r="E82" s="130"/>
      <c r="F82" s="130"/>
      <c r="G82" s="131"/>
      <c r="H82" s="100"/>
      <c r="I82" s="166"/>
      <c r="J82" s="163"/>
      <c r="K82" s="163"/>
      <c r="L82" s="100"/>
      <c r="M82" s="142"/>
      <c r="N82" s="142"/>
      <c r="P82" s="142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</row>
    <row r="83" spans="2:51" ht="13">
      <c r="B83" s="129"/>
      <c r="C83" s="130" t="s">
        <v>9</v>
      </c>
      <c r="D83" s="130"/>
      <c r="E83" s="199"/>
      <c r="F83" s="199"/>
      <c r="G83" s="131"/>
      <c r="H83" s="100"/>
      <c r="I83" s="100"/>
      <c r="J83" s="100"/>
      <c r="K83" s="100"/>
      <c r="L83" s="100"/>
      <c r="M83" s="142"/>
      <c r="N83" s="142"/>
      <c r="P83" s="142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</row>
    <row r="84" spans="2:51" ht="13">
      <c r="B84" s="129"/>
      <c r="C84" s="130" t="s">
        <v>10</v>
      </c>
      <c r="D84" s="130"/>
      <c r="E84" s="199"/>
      <c r="F84" s="199"/>
      <c r="G84" s="131"/>
      <c r="H84" s="100"/>
      <c r="I84" s="100">
        <f>IF(E84="YES",2,0)</f>
        <v>0</v>
      </c>
      <c r="J84" s="100"/>
      <c r="K84" s="100"/>
      <c r="L84" s="100"/>
      <c r="M84" s="142"/>
      <c r="N84" s="142"/>
      <c r="P84" s="142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</row>
    <row r="85" spans="2:51" ht="13">
      <c r="B85" s="129"/>
      <c r="C85" s="130" t="s">
        <v>196</v>
      </c>
      <c r="D85" s="130"/>
      <c r="E85" s="199"/>
      <c r="F85" s="199"/>
      <c r="G85" s="131"/>
      <c r="H85" s="100"/>
      <c r="I85" s="100">
        <f>IF(E85="YES",2,0)</f>
        <v>0</v>
      </c>
      <c r="J85" s="100"/>
      <c r="K85" s="100"/>
      <c r="L85" s="100"/>
      <c r="M85" s="142"/>
      <c r="N85" s="142"/>
      <c r="P85" s="142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</row>
    <row r="86" spans="2:51" ht="13">
      <c r="B86" s="129"/>
      <c r="C86" s="130" t="s">
        <v>271</v>
      </c>
      <c r="D86" s="130"/>
      <c r="E86" s="199"/>
      <c r="F86" s="199"/>
      <c r="G86" s="131"/>
      <c r="H86" s="100"/>
      <c r="I86" s="100">
        <f>IF(E86="YES",2,0)</f>
        <v>0</v>
      </c>
      <c r="J86" s="100"/>
      <c r="K86" s="100"/>
      <c r="L86" s="100"/>
      <c r="M86" s="142"/>
      <c r="N86" s="142"/>
      <c r="P86" s="142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</row>
    <row r="87" spans="2:51" ht="6" customHeight="1">
      <c r="B87" s="129"/>
      <c r="C87" s="130"/>
      <c r="D87" s="130"/>
      <c r="E87" s="130"/>
      <c r="F87" s="130"/>
      <c r="G87" s="165"/>
      <c r="H87" s="100"/>
      <c r="I87" s="100"/>
      <c r="J87" s="100"/>
      <c r="K87" s="100"/>
      <c r="L87" s="100"/>
      <c r="M87" s="142"/>
      <c r="N87" s="142"/>
      <c r="P87" s="142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</row>
    <row r="88" spans="2:51" ht="65.150000000000006" customHeight="1">
      <c r="B88" s="156"/>
      <c r="C88" s="157"/>
      <c r="D88" s="157"/>
      <c r="E88" s="197" t="s">
        <v>279</v>
      </c>
      <c r="F88" s="197"/>
      <c r="G88" s="198"/>
      <c r="H88" s="100"/>
      <c r="I88" s="100" t="s">
        <v>190</v>
      </c>
      <c r="J88" s="100">
        <f>(I91+I92+I98+I105+I106)/10</f>
        <v>0</v>
      </c>
      <c r="K88" s="100"/>
      <c r="L88" s="100"/>
      <c r="M88" s="142"/>
      <c r="N88" s="142"/>
      <c r="P88" s="142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</row>
    <row r="89" spans="2:51" ht="6" customHeight="1">
      <c r="B89" s="129"/>
      <c r="C89" s="130"/>
      <c r="D89" s="130"/>
      <c r="E89" s="130"/>
      <c r="F89" s="130"/>
      <c r="G89" s="90"/>
      <c r="H89" s="100"/>
      <c r="I89" s="100"/>
      <c r="J89" s="100"/>
      <c r="K89" s="100"/>
      <c r="L89" s="100"/>
      <c r="M89" s="142"/>
      <c r="N89" s="142"/>
      <c r="P89" s="142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</row>
    <row r="90" spans="2:51" ht="13">
      <c r="B90" s="137" t="s">
        <v>375</v>
      </c>
      <c r="C90" s="130"/>
      <c r="D90" s="130"/>
      <c r="E90" s="130"/>
      <c r="F90" s="130"/>
      <c r="G90" s="90"/>
      <c r="H90" s="100"/>
      <c r="I90" s="100"/>
      <c r="J90" s="100"/>
      <c r="K90" s="100"/>
      <c r="L90" s="100"/>
      <c r="M90" s="142"/>
      <c r="N90" s="142"/>
      <c r="P90" s="142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</row>
    <row r="91" spans="2:51" ht="13">
      <c r="B91" s="137"/>
      <c r="C91" s="130" t="s">
        <v>369</v>
      </c>
      <c r="D91" s="130"/>
      <c r="E91" s="199"/>
      <c r="F91" s="199"/>
      <c r="G91" s="131"/>
      <c r="H91" s="100"/>
      <c r="I91" s="100">
        <f>IF(E91="Yes",2,0)</f>
        <v>0</v>
      </c>
      <c r="J91" s="100"/>
      <c r="K91" s="100"/>
      <c r="L91" s="100"/>
      <c r="M91" s="142"/>
      <c r="N91" s="142"/>
      <c r="P91" s="142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</row>
    <row r="92" spans="2:51" ht="13">
      <c r="B92" s="137"/>
      <c r="C92" s="130" t="s">
        <v>370</v>
      </c>
      <c r="D92" s="130"/>
      <c r="E92" s="214"/>
      <c r="F92" s="214"/>
      <c r="G92" s="262" t="s">
        <v>379</v>
      </c>
      <c r="H92" s="100"/>
      <c r="I92" s="100">
        <f>IF(E92="Yes",2,0)</f>
        <v>0</v>
      </c>
      <c r="J92" s="100"/>
      <c r="K92" s="100"/>
      <c r="L92" s="100"/>
      <c r="M92" s="100"/>
      <c r="N92" s="100"/>
      <c r="P92" s="142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</row>
    <row r="93" spans="2:51" ht="13">
      <c r="B93" s="137"/>
      <c r="C93" s="130"/>
      <c r="D93" s="130"/>
      <c r="E93" s="264"/>
      <c r="F93" s="264"/>
      <c r="G93" s="263"/>
      <c r="H93" s="100"/>
      <c r="I93" s="100"/>
      <c r="J93" s="100"/>
      <c r="K93" s="100"/>
      <c r="L93" s="100"/>
      <c r="M93" s="100"/>
      <c r="N93" s="100"/>
      <c r="P93" s="142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</row>
    <row r="94" spans="2:51" ht="13">
      <c r="B94" s="137"/>
      <c r="C94" s="130" t="s">
        <v>371</v>
      </c>
      <c r="D94" s="130"/>
      <c r="E94" s="255"/>
      <c r="F94" s="256"/>
      <c r="G94" s="167" t="s">
        <v>374</v>
      </c>
      <c r="H94" s="100"/>
      <c r="I94" s="100"/>
      <c r="J94" s="100"/>
      <c r="K94" s="100"/>
      <c r="L94" s="100"/>
      <c r="M94" s="100"/>
      <c r="N94" s="100"/>
      <c r="P94" s="142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</row>
    <row r="95" spans="2:51" ht="13">
      <c r="B95" s="137"/>
      <c r="C95" s="130" t="s">
        <v>372</v>
      </c>
      <c r="D95" s="130"/>
      <c r="E95" s="255"/>
      <c r="F95" s="256"/>
      <c r="G95" s="167" t="s">
        <v>374</v>
      </c>
      <c r="H95" s="100"/>
      <c r="I95" s="100"/>
      <c r="J95" s="100"/>
      <c r="K95" s="100"/>
      <c r="L95" s="100"/>
      <c r="M95" s="100"/>
      <c r="N95" s="100"/>
      <c r="P95" s="142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</row>
    <row r="96" spans="2:51" ht="13">
      <c r="B96" s="137"/>
      <c r="C96" s="130" t="s">
        <v>373</v>
      </c>
      <c r="D96" s="130"/>
      <c r="E96" s="276"/>
      <c r="F96" s="277"/>
      <c r="G96" s="167"/>
      <c r="H96" s="100"/>
      <c r="I96" s="100"/>
      <c r="J96" s="100"/>
      <c r="K96" s="100"/>
      <c r="L96" s="100"/>
      <c r="M96" s="100"/>
      <c r="N96" s="100"/>
      <c r="P96" s="142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</row>
    <row r="97" spans="2:51" ht="13">
      <c r="B97" s="137" t="s">
        <v>376</v>
      </c>
      <c r="C97" s="130"/>
      <c r="D97" s="130"/>
      <c r="E97" s="130"/>
      <c r="F97" s="130"/>
      <c r="G97" s="167"/>
      <c r="H97" s="100"/>
      <c r="I97" s="100"/>
      <c r="J97" s="100"/>
      <c r="K97" s="100"/>
      <c r="L97" s="100"/>
      <c r="M97" s="100"/>
      <c r="N97" s="100"/>
      <c r="P97" s="142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</row>
    <row r="98" spans="2:51" ht="13">
      <c r="B98" s="137"/>
      <c r="C98" s="130" t="s">
        <v>377</v>
      </c>
      <c r="D98" s="130"/>
      <c r="E98" s="199"/>
      <c r="F98" s="199"/>
      <c r="G98" s="151" t="s">
        <v>378</v>
      </c>
      <c r="H98" s="100"/>
      <c r="I98" s="100">
        <f>IF(E98="YES",2,0)</f>
        <v>0</v>
      </c>
      <c r="J98" s="100"/>
      <c r="K98" s="100"/>
      <c r="L98" s="100"/>
      <c r="M98" s="100"/>
      <c r="N98" s="100"/>
      <c r="P98" s="142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</row>
    <row r="99" spans="2:51" ht="13">
      <c r="B99" s="137"/>
      <c r="C99" s="130" t="s">
        <v>383</v>
      </c>
      <c r="D99" s="130"/>
      <c r="E99" s="255"/>
      <c r="F99" s="256"/>
      <c r="G99" s="151" t="s">
        <v>386</v>
      </c>
      <c r="H99" s="100"/>
      <c r="I99" s="100"/>
      <c r="J99" s="100"/>
      <c r="K99" s="100"/>
      <c r="L99" s="100"/>
      <c r="M99" s="100"/>
      <c r="N99" s="100"/>
      <c r="P99" s="142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</row>
    <row r="100" spans="2:51" ht="29">
      <c r="B100" s="137"/>
      <c r="C100" s="130"/>
      <c r="D100" s="130"/>
      <c r="E100" s="254"/>
      <c r="F100" s="254"/>
      <c r="G100" s="168" t="s">
        <v>387</v>
      </c>
      <c r="H100" s="100"/>
      <c r="I100" s="100"/>
      <c r="J100" s="100"/>
      <c r="K100" s="100"/>
      <c r="L100" s="100"/>
      <c r="M100" s="100"/>
      <c r="N100" s="100"/>
      <c r="P100" s="142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</row>
    <row r="101" spans="2:51" ht="13">
      <c r="B101" s="137"/>
      <c r="C101" s="130" t="s">
        <v>384</v>
      </c>
      <c r="D101" s="130"/>
      <c r="E101" s="255"/>
      <c r="F101" s="256"/>
      <c r="G101" s="151" t="s">
        <v>388</v>
      </c>
      <c r="H101" s="100"/>
      <c r="I101" s="100"/>
      <c r="J101" s="100"/>
      <c r="K101" s="100"/>
      <c r="L101" s="100"/>
      <c r="M101" s="100"/>
      <c r="N101" s="100"/>
      <c r="P101" s="142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</row>
    <row r="102" spans="2:51" ht="13">
      <c r="B102" s="137"/>
      <c r="C102" s="130" t="s">
        <v>390</v>
      </c>
      <c r="D102" s="130"/>
      <c r="E102" s="278"/>
      <c r="F102" s="279"/>
      <c r="G102" s="151" t="s">
        <v>391</v>
      </c>
      <c r="H102" s="100"/>
      <c r="I102" s="100"/>
      <c r="J102" s="100"/>
      <c r="K102" s="100"/>
      <c r="L102" s="100"/>
      <c r="M102" s="100"/>
      <c r="N102" s="100"/>
      <c r="P102" s="142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</row>
    <row r="103" spans="2:51" ht="13">
      <c r="B103" s="137"/>
      <c r="C103" s="130" t="s">
        <v>385</v>
      </c>
      <c r="D103" s="130"/>
      <c r="E103" s="280" t="str">
        <f>IF(E99&gt;0, IF(E102&gt;0,(E99-E102)/E99, IF( E101&gt;0, ((E99-E101)/E99), "")), "")</f>
        <v/>
      </c>
      <c r="F103" s="280"/>
      <c r="G103" s="151" t="s">
        <v>389</v>
      </c>
      <c r="H103" s="100"/>
      <c r="I103" s="100"/>
      <c r="J103" s="100"/>
      <c r="K103" s="100"/>
      <c r="L103" s="100"/>
      <c r="M103" s="100"/>
      <c r="N103" s="100"/>
      <c r="P103" s="142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</row>
    <row r="104" spans="2:51" ht="13">
      <c r="B104" s="137" t="s">
        <v>380</v>
      </c>
      <c r="C104" s="130"/>
      <c r="D104" s="130"/>
      <c r="E104" s="254"/>
      <c r="F104" s="254"/>
      <c r="G104" s="169"/>
      <c r="H104" s="100"/>
      <c r="I104" s="100"/>
      <c r="J104" s="100"/>
      <c r="K104" s="100"/>
      <c r="L104" s="100"/>
      <c r="M104" s="100"/>
      <c r="N104" s="100"/>
      <c r="P104" s="142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</row>
    <row r="105" spans="2:51" ht="12.75" customHeight="1">
      <c r="B105" s="129"/>
      <c r="C105" s="130" t="s">
        <v>381</v>
      </c>
      <c r="D105" s="130"/>
      <c r="E105" s="199"/>
      <c r="F105" s="199"/>
      <c r="G105" s="131"/>
      <c r="H105" s="100"/>
      <c r="I105" s="100">
        <f>IF(E105="YES",2,0)</f>
        <v>0</v>
      </c>
      <c r="J105" s="100"/>
      <c r="K105" s="100"/>
      <c r="L105" s="100"/>
      <c r="M105" s="100"/>
      <c r="N105" s="100"/>
      <c r="P105" s="142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</row>
    <row r="106" spans="2:51" ht="12.75" customHeight="1">
      <c r="B106" s="129"/>
      <c r="C106" s="130" t="s">
        <v>382</v>
      </c>
      <c r="D106" s="130"/>
      <c r="E106" s="278"/>
      <c r="F106" s="279"/>
      <c r="G106" s="131"/>
      <c r="H106" s="100"/>
      <c r="I106" s="100">
        <f>IF(E106="YES",2,0)</f>
        <v>0</v>
      </c>
      <c r="J106" s="100"/>
      <c r="K106" s="100"/>
      <c r="L106" s="100"/>
      <c r="M106" s="100"/>
      <c r="N106" s="100"/>
      <c r="P106" s="142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</row>
    <row r="107" spans="2:51" ht="12.75" customHeight="1">
      <c r="B107" s="129"/>
      <c r="C107" s="130" t="s">
        <v>399</v>
      </c>
      <c r="D107" s="130"/>
      <c r="E107" s="255"/>
      <c r="F107" s="256"/>
      <c r="G107" s="131" t="s">
        <v>392</v>
      </c>
      <c r="H107" s="100"/>
      <c r="I107" s="100"/>
      <c r="J107" s="100"/>
      <c r="K107" s="100"/>
      <c r="L107" s="100"/>
      <c r="M107" s="100"/>
      <c r="N107" s="100"/>
      <c r="P107" s="142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</row>
    <row r="108" spans="2:51" ht="6" customHeight="1">
      <c r="B108" s="129"/>
      <c r="C108" s="130"/>
      <c r="D108" s="130"/>
      <c r="E108" s="130"/>
      <c r="F108" s="130"/>
      <c r="G108" s="165"/>
      <c r="H108" s="100"/>
      <c r="I108" s="100"/>
      <c r="J108" s="100"/>
      <c r="K108" s="100"/>
      <c r="L108" s="100"/>
      <c r="M108" s="100"/>
      <c r="N108" s="100"/>
      <c r="P108" s="142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99"/>
    </row>
    <row r="109" spans="2:51" ht="65.150000000000006" customHeight="1">
      <c r="B109" s="156"/>
      <c r="C109" s="157"/>
      <c r="D109" s="157"/>
      <c r="E109" s="197" t="s">
        <v>280</v>
      </c>
      <c r="F109" s="197"/>
      <c r="G109" s="198"/>
      <c r="H109" s="100"/>
      <c r="I109" s="100"/>
      <c r="J109" s="100"/>
      <c r="K109" s="100"/>
      <c r="L109" s="100"/>
      <c r="M109" s="100"/>
      <c r="N109" s="100"/>
      <c r="P109" s="142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</row>
    <row r="110" spans="2:51" ht="6" customHeight="1">
      <c r="B110" s="129"/>
      <c r="C110" s="130"/>
      <c r="D110" s="130"/>
      <c r="E110" s="130"/>
      <c r="F110" s="130"/>
      <c r="G110" s="170"/>
      <c r="H110" s="100"/>
      <c r="I110" s="100"/>
      <c r="J110" s="100"/>
      <c r="K110" s="100"/>
      <c r="L110" s="100"/>
      <c r="M110" s="100"/>
      <c r="N110" s="100"/>
      <c r="P110" s="142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</row>
    <row r="111" spans="2:51" ht="13">
      <c r="B111" s="129"/>
      <c r="C111" s="130" t="s">
        <v>318</v>
      </c>
      <c r="D111" s="130"/>
      <c r="E111" s="260" t="e">
        <f>E47/E60</f>
        <v>#DIV/0!</v>
      </c>
      <c r="F111" s="260"/>
      <c r="G111" s="167" t="s">
        <v>319</v>
      </c>
      <c r="H111" s="100"/>
      <c r="I111" s="100"/>
      <c r="J111" s="100"/>
      <c r="K111" s="100"/>
      <c r="L111" s="100"/>
      <c r="M111" s="100"/>
      <c r="N111" s="100"/>
      <c r="P111" s="142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</row>
    <row r="112" spans="2:51" ht="6" customHeight="1">
      <c r="B112" s="129"/>
      <c r="C112" s="130"/>
      <c r="D112" s="130"/>
      <c r="E112" s="253"/>
      <c r="F112" s="253"/>
      <c r="G112" s="165"/>
      <c r="H112" s="100"/>
      <c r="I112" s="100"/>
      <c r="J112" s="100"/>
      <c r="K112" s="100"/>
      <c r="L112" s="100"/>
      <c r="M112" s="100"/>
      <c r="N112" s="100"/>
      <c r="P112" s="142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</row>
    <row r="113" spans="2:51" ht="65.150000000000006" customHeight="1">
      <c r="B113" s="161"/>
      <c r="C113" s="157"/>
      <c r="D113" s="157"/>
      <c r="E113" s="197" t="s">
        <v>281</v>
      </c>
      <c r="F113" s="197"/>
      <c r="G113" s="198"/>
      <c r="H113" s="100"/>
      <c r="I113" s="100"/>
      <c r="J113" s="100"/>
      <c r="K113" s="100"/>
      <c r="L113" s="100"/>
      <c r="M113" s="100"/>
      <c r="N113" s="100"/>
      <c r="P113" s="142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</row>
    <row r="114" spans="2:51" ht="13">
      <c r="B114" s="137" t="s">
        <v>52</v>
      </c>
      <c r="C114" s="130"/>
      <c r="D114" s="130"/>
      <c r="E114" s="130"/>
      <c r="F114" s="130"/>
      <c r="G114" s="131"/>
      <c r="H114" s="100"/>
      <c r="I114" s="163" t="s">
        <v>203</v>
      </c>
      <c r="J114" s="162" t="e">
        <f>IF(E143="Yes!",1,IF(E123="Yes",0.5,0))</f>
        <v>#VALUE!</v>
      </c>
      <c r="K114" s="162"/>
      <c r="L114" s="100"/>
      <c r="M114" s="100"/>
      <c r="N114" s="100"/>
      <c r="P114" s="142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</row>
    <row r="115" spans="2:51" ht="12.75" customHeight="1">
      <c r="B115" s="137"/>
      <c r="C115" s="130" t="s">
        <v>63</v>
      </c>
      <c r="D115" s="130"/>
      <c r="E115" s="261" t="e">
        <f>IF(Sheet1!S77=0,blank,Sheet1!S77)</f>
        <v>#NAME?</v>
      </c>
      <c r="F115" s="261"/>
      <c r="G115" s="131" t="s">
        <v>210</v>
      </c>
      <c r="H115" s="100"/>
      <c r="I115" s="163" t="s">
        <v>204</v>
      </c>
      <c r="J115" s="162" t="e">
        <f>IF(E144="Yes!",1,IF(E131="Yes",0.5,0))</f>
        <v>#VALUE!</v>
      </c>
      <c r="K115" s="162"/>
      <c r="L115" s="100"/>
      <c r="M115" s="100"/>
      <c r="N115" s="100"/>
      <c r="P115" s="142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</row>
    <row r="116" spans="2:51" ht="12.75" customHeight="1" thickBot="1">
      <c r="B116" s="137"/>
      <c r="C116" s="130"/>
      <c r="D116" s="130"/>
      <c r="E116" s="171"/>
      <c r="F116" s="171"/>
      <c r="G116" s="88" t="s">
        <v>212</v>
      </c>
      <c r="H116" s="142"/>
      <c r="I116" s="142"/>
      <c r="J116" s="172"/>
      <c r="K116" s="172"/>
      <c r="L116" s="142"/>
      <c r="M116" s="142"/>
      <c r="N116" s="142"/>
      <c r="P116" s="142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  <c r="AV116" s="99"/>
      <c r="AW116" s="99"/>
      <c r="AX116" s="99"/>
      <c r="AY116" s="99"/>
    </row>
    <row r="117" spans="2:51" ht="12.75" customHeight="1">
      <c r="B117" s="137"/>
      <c r="C117" s="140" t="s">
        <v>299</v>
      </c>
      <c r="D117" s="140"/>
      <c r="E117" s="199"/>
      <c r="F117" s="199"/>
      <c r="G117" s="373" t="s">
        <v>400</v>
      </c>
      <c r="H117" s="142"/>
      <c r="I117" s="281" t="s">
        <v>337</v>
      </c>
      <c r="J117" s="216"/>
      <c r="K117" s="216"/>
      <c r="L117" s="216"/>
      <c r="M117" s="216"/>
      <c r="N117" s="217"/>
      <c r="P117" s="142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</row>
    <row r="118" spans="2:51" ht="12.75" customHeight="1" thickBot="1">
      <c r="B118" s="137"/>
      <c r="C118" s="130" t="s">
        <v>257</v>
      </c>
      <c r="D118" s="130"/>
      <c r="E118" s="254" t="e">
        <f>IF(ISBLANK(E115), "", (E115*(1-VLOOKUP(E117,D196:E219,2,FALSE))))</f>
        <v>#NAME?</v>
      </c>
      <c r="F118" s="254"/>
      <c r="G118" s="151"/>
      <c r="H118" s="142"/>
      <c r="I118" s="282"/>
      <c r="J118" s="283"/>
      <c r="K118" s="283"/>
      <c r="L118" s="283"/>
      <c r="M118" s="283"/>
      <c r="N118" s="284"/>
      <c r="P118" s="142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99"/>
    </row>
    <row r="119" spans="2:51" ht="13" customHeight="1">
      <c r="B119" s="137" t="s">
        <v>72</v>
      </c>
      <c r="C119" s="130"/>
      <c r="D119" s="130"/>
      <c r="E119" s="130"/>
      <c r="F119" s="130"/>
      <c r="G119" s="131"/>
      <c r="H119" s="142"/>
      <c r="I119" s="285" t="s">
        <v>72</v>
      </c>
      <c r="J119" s="271"/>
      <c r="K119" s="286"/>
      <c r="L119" s="270" t="s">
        <v>393</v>
      </c>
      <c r="M119" s="271"/>
      <c r="N119" s="272"/>
      <c r="P119" s="142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  <c r="AV119" s="99"/>
      <c r="AW119" s="99"/>
      <c r="AX119" s="99"/>
      <c r="AY119" s="99"/>
    </row>
    <row r="120" spans="2:51" ht="13">
      <c r="B120" s="129"/>
      <c r="C120" s="140" t="s">
        <v>300</v>
      </c>
      <c r="D120" s="140"/>
      <c r="E120" s="199"/>
      <c r="F120" s="199"/>
      <c r="G120" s="151" t="s">
        <v>186</v>
      </c>
      <c r="H120" s="142"/>
      <c r="I120" s="266"/>
      <c r="J120" s="267"/>
      <c r="K120" s="287"/>
      <c r="L120" s="230"/>
      <c r="M120" s="267"/>
      <c r="N120" s="232"/>
      <c r="P120" s="142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</row>
    <row r="121" spans="2:51" ht="26.25" customHeight="1">
      <c r="B121" s="129"/>
      <c r="C121" s="250" t="s">
        <v>73</v>
      </c>
      <c r="D121" s="250"/>
      <c r="E121" s="210"/>
      <c r="F121" s="210"/>
      <c r="G121" s="131"/>
      <c r="H121" s="142"/>
      <c r="I121" s="268"/>
      <c r="J121" s="242"/>
      <c r="K121" s="288"/>
      <c r="L121" s="241"/>
      <c r="M121" s="242"/>
      <c r="N121" s="243"/>
      <c r="P121" s="142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99"/>
    </row>
    <row r="122" spans="2:51" ht="13" customHeight="1">
      <c r="B122" s="137" t="s">
        <v>50</v>
      </c>
      <c r="C122" s="130"/>
      <c r="D122" s="130"/>
      <c r="E122" s="130"/>
      <c r="F122" s="130"/>
      <c r="G122" s="131"/>
      <c r="H122" s="142"/>
      <c r="I122" s="265" t="s">
        <v>336</v>
      </c>
      <c r="J122" s="239"/>
      <c r="K122" s="239"/>
      <c r="L122" s="238" t="s">
        <v>395</v>
      </c>
      <c r="M122" s="239"/>
      <c r="N122" s="240"/>
      <c r="P122" s="142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  <c r="AV122" s="99"/>
      <c r="AW122" s="99"/>
      <c r="AX122" s="99"/>
      <c r="AY122" s="99"/>
    </row>
    <row r="123" spans="2:51" ht="13">
      <c r="B123" s="137"/>
      <c r="C123" s="140" t="s">
        <v>301</v>
      </c>
      <c r="D123" s="140"/>
      <c r="E123" s="199"/>
      <c r="F123" s="199"/>
      <c r="G123" s="131"/>
      <c r="H123" s="142"/>
      <c r="I123" s="266"/>
      <c r="J123" s="267"/>
      <c r="K123" s="267"/>
      <c r="L123" s="230"/>
      <c r="M123" s="267"/>
      <c r="N123" s="232"/>
      <c r="P123" s="142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</row>
    <row r="124" spans="2:51" ht="13" customHeight="1">
      <c r="B124" s="137"/>
      <c r="C124" s="130" t="s">
        <v>243</v>
      </c>
      <c r="D124" s="130"/>
      <c r="E124" s="199"/>
      <c r="F124" s="199"/>
      <c r="G124" s="131" t="s">
        <v>247</v>
      </c>
      <c r="H124" s="142"/>
      <c r="I124" s="266"/>
      <c r="J124" s="267"/>
      <c r="K124" s="267"/>
      <c r="L124" s="230"/>
      <c r="M124" s="267"/>
      <c r="N124" s="232"/>
      <c r="P124" s="142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  <c r="AV124" s="99"/>
      <c r="AW124" s="99"/>
      <c r="AX124" s="99"/>
      <c r="AY124" s="99"/>
    </row>
    <row r="125" spans="2:51" ht="13" customHeight="1">
      <c r="B125" s="137"/>
      <c r="C125" s="130" t="s">
        <v>245</v>
      </c>
      <c r="D125" s="130"/>
      <c r="E125" s="199"/>
      <c r="F125" s="199"/>
      <c r="G125" s="131" t="s">
        <v>248</v>
      </c>
      <c r="H125" s="142"/>
      <c r="I125" s="268"/>
      <c r="J125" s="242"/>
      <c r="K125" s="242"/>
      <c r="L125" s="241"/>
      <c r="M125" s="242"/>
      <c r="N125" s="243"/>
      <c r="P125" s="142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</row>
    <row r="126" spans="2:51" ht="14.5" customHeight="1">
      <c r="B126" s="137"/>
      <c r="C126" s="130" t="s">
        <v>244</v>
      </c>
      <c r="D126" s="130"/>
      <c r="E126" s="199"/>
      <c r="F126" s="199"/>
      <c r="G126" s="131" t="s">
        <v>272</v>
      </c>
      <c r="H126" s="142"/>
      <c r="I126" s="266" t="s">
        <v>49</v>
      </c>
      <c r="J126" s="267"/>
      <c r="K126" s="267"/>
      <c r="L126" s="230" t="s">
        <v>394</v>
      </c>
      <c r="M126" s="267"/>
      <c r="N126" s="232"/>
      <c r="P126" s="142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99"/>
      <c r="AY126" s="99"/>
    </row>
    <row r="127" spans="2:51" ht="14.5" customHeight="1">
      <c r="B127" s="129"/>
      <c r="C127" s="130" t="s">
        <v>246</v>
      </c>
      <c r="D127" s="130"/>
      <c r="E127" s="254" t="str">
        <f>IF(E124&gt;1,(E124+E125)-E126,"")</f>
        <v/>
      </c>
      <c r="F127" s="254"/>
      <c r="G127" s="131" t="s">
        <v>210</v>
      </c>
      <c r="H127" s="142"/>
      <c r="I127" s="266"/>
      <c r="J127" s="267"/>
      <c r="K127" s="267"/>
      <c r="L127" s="230"/>
      <c r="M127" s="267"/>
      <c r="N127" s="232"/>
      <c r="P127" s="142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  <c r="AV127" s="99"/>
      <c r="AW127" s="99"/>
      <c r="AX127" s="99"/>
      <c r="AY127" s="99"/>
    </row>
    <row r="128" spans="2:51" ht="15" customHeight="1">
      <c r="B128" s="129"/>
      <c r="C128" s="130" t="s">
        <v>64</v>
      </c>
      <c r="D128" s="130"/>
      <c r="E128" s="251" t="e">
        <f>IF(ISBLANK(E127),blank,1-(E127/E115))</f>
        <v>#VALUE!</v>
      </c>
      <c r="F128" s="251"/>
      <c r="G128" s="131"/>
      <c r="H128" s="142"/>
      <c r="I128" s="266"/>
      <c r="J128" s="267"/>
      <c r="K128" s="267"/>
      <c r="L128" s="230"/>
      <c r="M128" s="267"/>
      <c r="N128" s="232"/>
      <c r="P128" s="142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99"/>
      <c r="AS128" s="99"/>
      <c r="AT128" s="99"/>
      <c r="AU128" s="99"/>
      <c r="AV128" s="99"/>
      <c r="AW128" s="99"/>
      <c r="AX128" s="99"/>
      <c r="AY128" s="99"/>
    </row>
    <row r="129" spans="2:51" ht="14.5" customHeight="1" thickBot="1">
      <c r="B129" s="137"/>
      <c r="C129" s="130" t="s">
        <v>67</v>
      </c>
      <c r="D129" s="130"/>
      <c r="E129" s="199"/>
      <c r="F129" s="199"/>
      <c r="G129" s="131"/>
      <c r="H129" s="142"/>
      <c r="I129" s="269"/>
      <c r="J129" s="234"/>
      <c r="K129" s="234"/>
      <c r="L129" s="233"/>
      <c r="M129" s="234"/>
      <c r="N129" s="235"/>
      <c r="O129" s="173"/>
      <c r="P129" s="142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</row>
    <row r="130" spans="2:51" ht="13">
      <c r="B130" s="137" t="s">
        <v>49</v>
      </c>
      <c r="C130" s="130"/>
      <c r="D130" s="130"/>
      <c r="E130" s="130"/>
      <c r="F130" s="130"/>
      <c r="G130" s="131"/>
      <c r="H130" s="100"/>
      <c r="I130" s="133"/>
      <c r="J130" s="133"/>
      <c r="K130" s="133"/>
      <c r="L130" s="174"/>
      <c r="M130" s="174"/>
      <c r="N130" s="174"/>
      <c r="O130" s="173"/>
      <c r="P130" s="142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99"/>
      <c r="AY130" s="99"/>
    </row>
    <row r="131" spans="2:51" ht="13">
      <c r="B131" s="137"/>
      <c r="C131" s="140" t="s">
        <v>302</v>
      </c>
      <c r="D131" s="140"/>
      <c r="E131" s="199"/>
      <c r="F131" s="199"/>
      <c r="G131" s="131"/>
      <c r="H131" s="100"/>
      <c r="I131" s="133"/>
      <c r="J131" s="133"/>
      <c r="K131" s="133"/>
      <c r="L131" s="174"/>
      <c r="M131" s="174"/>
      <c r="N131" s="174"/>
      <c r="O131" s="173"/>
      <c r="P131" s="142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  <c r="AV131" s="99"/>
      <c r="AW131" s="99"/>
      <c r="AX131" s="99"/>
      <c r="AY131" s="99"/>
    </row>
    <row r="132" spans="2:51" ht="13">
      <c r="B132" s="137"/>
      <c r="C132" s="130" t="s">
        <v>249</v>
      </c>
      <c r="D132" s="130"/>
      <c r="E132" s="199"/>
      <c r="F132" s="199"/>
      <c r="G132" s="131" t="s">
        <v>263</v>
      </c>
      <c r="H132" s="100"/>
      <c r="I132" s="133"/>
      <c r="J132" s="133"/>
      <c r="K132" s="133"/>
      <c r="L132" s="174"/>
      <c r="M132" s="174"/>
      <c r="N132" s="174"/>
      <c r="O132" s="173"/>
      <c r="P132" s="142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  <c r="AV132" s="99"/>
      <c r="AW132" s="99"/>
      <c r="AX132" s="99"/>
      <c r="AY132" s="99"/>
    </row>
    <row r="133" spans="2:51" ht="13">
      <c r="B133" s="137"/>
      <c r="C133" s="130" t="s">
        <v>250</v>
      </c>
      <c r="D133" s="130"/>
      <c r="E133" s="199"/>
      <c r="F133" s="199"/>
      <c r="G133" s="131" t="s">
        <v>263</v>
      </c>
      <c r="H133" s="100"/>
      <c r="I133" s="133"/>
      <c r="J133" s="133"/>
      <c r="K133" s="133"/>
      <c r="L133" s="174"/>
      <c r="M133" s="174"/>
      <c r="N133" s="174"/>
      <c r="O133" s="173"/>
      <c r="P133" s="142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  <c r="AV133" s="99"/>
      <c r="AW133" s="99"/>
      <c r="AX133" s="99"/>
      <c r="AY133" s="99"/>
    </row>
    <row r="134" spans="2:51" ht="13">
      <c r="B134" s="137"/>
      <c r="C134" s="130" t="s">
        <v>251</v>
      </c>
      <c r="D134" s="130"/>
      <c r="E134" s="199"/>
      <c r="F134" s="199"/>
      <c r="G134" s="131" t="s">
        <v>272</v>
      </c>
      <c r="H134" s="100"/>
      <c r="I134" s="133"/>
      <c r="J134" s="133"/>
      <c r="K134" s="133"/>
      <c r="L134" s="133"/>
      <c r="M134" s="133"/>
      <c r="N134" s="133"/>
      <c r="O134" s="173"/>
      <c r="P134" s="142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  <c r="AV134" s="99"/>
      <c r="AW134" s="99"/>
      <c r="AX134" s="99"/>
      <c r="AY134" s="99"/>
    </row>
    <row r="135" spans="2:51" ht="12.75" customHeight="1">
      <c r="B135" s="129"/>
      <c r="C135" s="130" t="s">
        <v>252</v>
      </c>
      <c r="D135" s="130"/>
      <c r="E135" s="254" t="str">
        <f>IF(E132&gt;1,(E132+E133)-E134,"")</f>
        <v/>
      </c>
      <c r="F135" s="254"/>
      <c r="G135" s="131" t="s">
        <v>210</v>
      </c>
      <c r="H135" s="100"/>
      <c r="I135" s="175"/>
      <c r="J135" s="133"/>
      <c r="K135" s="133"/>
      <c r="L135" s="133"/>
      <c r="M135" s="133"/>
      <c r="N135" s="133"/>
      <c r="O135" s="173"/>
      <c r="P135" s="142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  <c r="AX135" s="99"/>
      <c r="AY135" s="99"/>
    </row>
    <row r="136" spans="2:51" ht="13">
      <c r="B136" s="129"/>
      <c r="C136" s="130" t="s">
        <v>70</v>
      </c>
      <c r="D136" s="130"/>
      <c r="E136" s="251" t="e">
        <f>IF(ISBLANK(E135),blank,1-(E135/E115))</f>
        <v>#VALUE!</v>
      </c>
      <c r="F136" s="251"/>
      <c r="G136" s="131"/>
      <c r="H136" s="100"/>
      <c r="I136" s="175"/>
      <c r="J136" s="133"/>
      <c r="K136" s="133"/>
      <c r="L136" s="133"/>
      <c r="M136" s="133"/>
      <c r="N136" s="133"/>
      <c r="O136" s="173"/>
      <c r="P136" s="142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</row>
    <row r="137" spans="2:51" ht="13">
      <c r="B137" s="129"/>
      <c r="C137" s="130" t="s">
        <v>211</v>
      </c>
      <c r="D137" s="130"/>
      <c r="E137" s="258" t="str">
        <f>IF(E132&gt;1,(E134/(E133+E132)),"")</f>
        <v/>
      </c>
      <c r="F137" s="258"/>
      <c r="G137" s="151"/>
      <c r="H137" s="100"/>
      <c r="I137" s="100"/>
      <c r="J137" s="100"/>
      <c r="K137" s="100"/>
      <c r="L137" s="100"/>
      <c r="M137" s="100"/>
      <c r="N137" s="100"/>
      <c r="P137" s="142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  <c r="AX137" s="99"/>
      <c r="AY137" s="99"/>
    </row>
    <row r="138" spans="2:51" ht="13">
      <c r="B138" s="129"/>
      <c r="C138" s="140" t="s">
        <v>320</v>
      </c>
      <c r="D138" s="140"/>
      <c r="E138" s="199"/>
      <c r="F138" s="199"/>
      <c r="G138" s="151"/>
      <c r="H138" s="100"/>
      <c r="I138" s="100"/>
      <c r="J138" s="100"/>
      <c r="K138" s="100"/>
      <c r="L138" s="100"/>
      <c r="M138" s="100"/>
      <c r="N138" s="100"/>
      <c r="P138" s="142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</row>
    <row r="139" spans="2:51" ht="13">
      <c r="B139" s="129"/>
      <c r="C139" s="140" t="s">
        <v>321</v>
      </c>
      <c r="D139" s="140"/>
      <c r="E139" s="259"/>
      <c r="F139" s="259"/>
      <c r="G139" s="151"/>
      <c r="H139" s="100"/>
      <c r="I139" s="100"/>
      <c r="J139" s="100"/>
      <c r="K139" s="100"/>
      <c r="L139" s="100"/>
      <c r="M139" s="100"/>
      <c r="N139" s="100"/>
      <c r="P139" s="142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  <c r="AV139" s="99"/>
      <c r="AW139" s="99"/>
      <c r="AX139" s="99"/>
      <c r="AY139" s="99"/>
    </row>
    <row r="140" spans="2:51" ht="13">
      <c r="B140" s="137" t="s">
        <v>253</v>
      </c>
      <c r="C140" s="130"/>
      <c r="D140" s="130"/>
      <c r="E140" s="130"/>
      <c r="F140" s="130"/>
      <c r="G140" s="131"/>
      <c r="H140" s="100"/>
      <c r="I140" s="100"/>
      <c r="J140" s="100"/>
      <c r="K140" s="100"/>
      <c r="L140" s="100"/>
      <c r="M140" s="100"/>
      <c r="N140" s="100"/>
      <c r="P140" s="142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  <c r="AV140" s="99"/>
      <c r="AW140" s="99"/>
      <c r="AX140" s="99"/>
      <c r="AY140" s="99"/>
    </row>
    <row r="141" spans="2:51" ht="13">
      <c r="B141" s="137"/>
      <c r="C141" s="130" t="s">
        <v>256</v>
      </c>
      <c r="D141" s="130"/>
      <c r="E141" s="251" t="e">
        <f>VLOOKUP(E51,F196:G218,2,FALSE)</f>
        <v>#N/A</v>
      </c>
      <c r="F141" s="251"/>
      <c r="G141" s="131"/>
      <c r="H141" s="100"/>
      <c r="I141" s="100"/>
      <c r="J141" s="100"/>
      <c r="K141" s="100"/>
      <c r="L141" s="100"/>
      <c r="M141" s="100"/>
      <c r="N141" s="100"/>
      <c r="P141" s="142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99"/>
    </row>
    <row r="142" spans="2:51" ht="13">
      <c r="B142" s="137"/>
      <c r="C142" s="130" t="s">
        <v>273</v>
      </c>
      <c r="D142" s="130"/>
      <c r="E142" s="253" t="str">
        <f>IFERROR(IF(E128&gt;E141,"",IF(E136&gt;E141,"","Nope :(")), "Nope :(")</f>
        <v>Nope :(</v>
      </c>
      <c r="F142" s="253"/>
      <c r="G142" s="131"/>
      <c r="H142" s="100"/>
      <c r="I142" s="100"/>
      <c r="J142" s="100"/>
      <c r="K142" s="100"/>
      <c r="L142" s="100"/>
      <c r="M142" s="100"/>
      <c r="N142" s="100"/>
      <c r="P142" s="142"/>
      <c r="AD142" s="99"/>
      <c r="AE142" s="99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  <c r="AV142" s="99"/>
      <c r="AW142" s="99"/>
      <c r="AX142" s="99"/>
      <c r="AY142" s="99"/>
    </row>
    <row r="143" spans="2:51" ht="12.75" customHeight="1">
      <c r="B143" s="129"/>
      <c r="C143" s="130" t="s">
        <v>254</v>
      </c>
      <c r="D143" s="130"/>
      <c r="E143" s="253" t="e">
        <f>IF(E128&gt;E141, "Yes!", "Nope :(")</f>
        <v>#VALUE!</v>
      </c>
      <c r="F143" s="253"/>
      <c r="G143" s="131"/>
      <c r="H143" s="100"/>
      <c r="I143" s="100"/>
      <c r="J143" s="100"/>
      <c r="K143" s="100"/>
      <c r="L143" s="100"/>
      <c r="M143" s="100"/>
      <c r="N143" s="100"/>
      <c r="P143" s="142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</row>
    <row r="144" spans="2:51" ht="13">
      <c r="B144" s="129"/>
      <c r="C144" s="130" t="s">
        <v>255</v>
      </c>
      <c r="D144" s="130"/>
      <c r="E144" s="253" t="e">
        <f>IF(E136&gt;E141,"Yes!","Nope :(")</f>
        <v>#VALUE!</v>
      </c>
      <c r="F144" s="253"/>
      <c r="G144" s="131"/>
      <c r="H144" s="100"/>
      <c r="I144" s="176"/>
      <c r="J144" s="100"/>
      <c r="K144" s="100"/>
      <c r="L144" s="100"/>
      <c r="M144" s="100"/>
      <c r="N144" s="100"/>
      <c r="P144" s="142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</row>
    <row r="145" spans="2:51" ht="13">
      <c r="B145" s="137" t="s">
        <v>338</v>
      </c>
      <c r="C145" s="130"/>
      <c r="D145" s="130"/>
      <c r="E145" s="130"/>
      <c r="F145" s="130"/>
      <c r="G145" s="131"/>
      <c r="H145" s="100"/>
      <c r="I145" s="100"/>
      <c r="J145" s="100"/>
      <c r="K145" s="100"/>
      <c r="L145" s="100"/>
      <c r="M145" s="100"/>
      <c r="N145" s="100"/>
      <c r="P145" s="142"/>
      <c r="AD145" s="99"/>
      <c r="AE145" s="99"/>
      <c r="AF145" s="99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</row>
    <row r="146" spans="2:51" ht="13">
      <c r="B146" s="137"/>
      <c r="C146" s="130" t="s">
        <v>258</v>
      </c>
      <c r="D146" s="130"/>
      <c r="E146" s="257" t="e">
        <f>IF(E131="Yes",E135,IF(E123="Yes",E127,E118))</f>
        <v>#NAME?</v>
      </c>
      <c r="F146" s="257"/>
      <c r="G146" s="131" t="str">
        <f>IF(E131="Yes","Measured EUI (kBtu/sf/yr)",IF(E123="Yes","Modeled EUI (kBtu/sf/yr )","EUI Esitmated from Code"))</f>
        <v>EUI Esitmated from Code</v>
      </c>
      <c r="H146" s="100"/>
      <c r="I146" s="100"/>
      <c r="J146" s="100"/>
      <c r="K146" s="100"/>
      <c r="L146" s="100"/>
      <c r="M146" s="100"/>
      <c r="N146" s="100"/>
      <c r="P146" s="142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99"/>
      <c r="AW146" s="99"/>
      <c r="AX146" s="99"/>
      <c r="AY146" s="99"/>
    </row>
    <row r="147" spans="2:51">
      <c r="B147" s="137"/>
      <c r="C147" s="130" t="s">
        <v>397</v>
      </c>
      <c r="D147" s="177"/>
      <c r="E147" s="273"/>
      <c r="F147" s="274"/>
      <c r="G147" s="168" t="s">
        <v>368</v>
      </c>
      <c r="H147" s="100"/>
      <c r="I147" s="100"/>
      <c r="J147" s="100"/>
      <c r="K147" s="100"/>
      <c r="L147" s="100"/>
      <c r="M147" s="100"/>
      <c r="N147" s="100"/>
      <c r="P147" s="142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</row>
    <row r="148" spans="2:51" ht="15">
      <c r="B148" s="137"/>
      <c r="C148" s="130" t="s">
        <v>398</v>
      </c>
      <c r="D148" s="130"/>
      <c r="E148" s="275" t="e">
        <f>VLOOKUP(E147, D231:E257, 2, FALSE)</f>
        <v>#N/A</v>
      </c>
      <c r="F148" s="275"/>
      <c r="G148" s="131" t="s">
        <v>396</v>
      </c>
      <c r="H148" s="100"/>
      <c r="I148" s="100"/>
      <c r="J148" s="100"/>
      <c r="K148" s="100"/>
      <c r="L148" s="100"/>
      <c r="M148" s="100"/>
      <c r="N148" s="100"/>
      <c r="P148" s="142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  <c r="AV148" s="99"/>
      <c r="AW148" s="99"/>
      <c r="AX148" s="99"/>
      <c r="AY148" s="99"/>
    </row>
    <row r="149" spans="2:51" ht="13">
      <c r="B149" s="137"/>
      <c r="C149" s="130" t="s">
        <v>259</v>
      </c>
      <c r="D149" s="130"/>
      <c r="E149" s="212" t="e">
        <f>(E115*E47*0.29)/2204.62</f>
        <v>#NAME?</v>
      </c>
      <c r="F149" s="212"/>
      <c r="G149" s="131" t="s">
        <v>262</v>
      </c>
      <c r="H149" s="100"/>
      <c r="I149" s="100"/>
      <c r="J149" s="100"/>
      <c r="K149" s="100"/>
      <c r="L149" s="100"/>
      <c r="M149" s="100"/>
      <c r="N149" s="100"/>
      <c r="P149" s="142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  <c r="AV149" s="99"/>
      <c r="AW149" s="99"/>
      <c r="AX149" s="99"/>
      <c r="AY149" s="99"/>
    </row>
    <row r="150" spans="2:51" ht="13">
      <c r="B150" s="137"/>
      <c r="C150" s="130" t="s">
        <v>260</v>
      </c>
      <c r="D150" s="130"/>
      <c r="E150" s="212" t="e">
        <f>(E146*E47*0.29)/2204.62</f>
        <v>#NAME?</v>
      </c>
      <c r="F150" s="212"/>
      <c r="G150" s="131" t="s">
        <v>262</v>
      </c>
      <c r="H150" s="100"/>
      <c r="I150" s="100"/>
      <c r="J150" s="100"/>
      <c r="K150" s="100"/>
      <c r="L150" s="100"/>
      <c r="M150" s="100"/>
      <c r="N150" s="100"/>
      <c r="P150" s="142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  <c r="AV150" s="99"/>
      <c r="AW150" s="99"/>
      <c r="AX150" s="99"/>
      <c r="AY150" s="99"/>
    </row>
    <row r="151" spans="2:51" ht="13">
      <c r="B151" s="137"/>
      <c r="C151" s="130" t="s">
        <v>261</v>
      </c>
      <c r="D151" s="130"/>
      <c r="E151" s="251" t="e">
        <f>1-(E150/E149)</f>
        <v>#NAME?</v>
      </c>
      <c r="F151" s="251"/>
      <c r="G151" s="131"/>
      <c r="H151" s="100"/>
      <c r="I151" s="100"/>
      <c r="J151" s="100"/>
      <c r="K151" s="100"/>
      <c r="L151" s="100"/>
      <c r="M151" s="100"/>
      <c r="N151" s="100"/>
      <c r="P151" s="142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</row>
    <row r="152" spans="2:51" ht="6" customHeight="1">
      <c r="B152" s="129"/>
      <c r="C152" s="130"/>
      <c r="D152" s="130"/>
      <c r="E152" s="178"/>
      <c r="F152" s="178"/>
      <c r="G152" s="165"/>
      <c r="H152" s="100"/>
      <c r="I152" s="100"/>
      <c r="J152" s="100"/>
      <c r="K152" s="100"/>
      <c r="L152" s="100"/>
      <c r="M152" s="100"/>
      <c r="N152" s="100"/>
      <c r="P152" s="142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99"/>
      <c r="AX152" s="99"/>
      <c r="AY152" s="99"/>
    </row>
    <row r="153" spans="2:51" ht="65.150000000000006" customHeight="1">
      <c r="B153" s="161"/>
      <c r="C153" s="157"/>
      <c r="D153" s="157"/>
      <c r="E153" s="197" t="s">
        <v>282</v>
      </c>
      <c r="F153" s="197"/>
      <c r="G153" s="198"/>
      <c r="H153" s="100"/>
      <c r="I153" s="163" t="s">
        <v>188</v>
      </c>
      <c r="J153" s="163">
        <f>SUM(I155:I157)/7.5</f>
        <v>0</v>
      </c>
      <c r="K153" s="163"/>
      <c r="L153" s="100"/>
      <c r="M153" s="100"/>
      <c r="N153" s="100"/>
      <c r="P153" s="142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99"/>
    </row>
    <row r="154" spans="2:51" ht="6" customHeight="1">
      <c r="B154" s="137"/>
      <c r="C154" s="130"/>
      <c r="D154" s="130"/>
      <c r="E154" s="130"/>
      <c r="F154" s="130"/>
      <c r="G154" s="131"/>
      <c r="H154" s="100"/>
      <c r="I154" s="100"/>
      <c r="J154" s="163"/>
      <c r="K154" s="163"/>
      <c r="L154" s="100"/>
      <c r="M154" s="100"/>
      <c r="N154" s="100"/>
      <c r="P154" s="142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  <c r="AV154" s="99"/>
      <c r="AW154" s="99"/>
      <c r="AX154" s="99"/>
      <c r="AY154" s="99"/>
    </row>
    <row r="155" spans="2:51" ht="13">
      <c r="B155" s="129"/>
      <c r="C155" s="130" t="s">
        <v>66</v>
      </c>
      <c r="D155" s="130"/>
      <c r="E155" s="199"/>
      <c r="F155" s="199"/>
      <c r="G155" s="131"/>
      <c r="H155" s="100"/>
      <c r="I155" s="100">
        <f>IF(E155="yes",2.5,0)</f>
        <v>0</v>
      </c>
      <c r="J155" s="100"/>
      <c r="K155" s="100"/>
      <c r="L155" s="100"/>
      <c r="M155" s="100"/>
      <c r="N155" s="100"/>
      <c r="P155" s="142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</row>
    <row r="156" spans="2:51" ht="13">
      <c r="B156" s="129"/>
      <c r="C156" s="130" t="s">
        <v>197</v>
      </c>
      <c r="D156" s="130"/>
      <c r="E156" s="199"/>
      <c r="F156" s="199"/>
      <c r="G156" s="131"/>
      <c r="H156" s="100"/>
      <c r="I156" s="100">
        <f>IF(E156="yes",2.5,0)</f>
        <v>0</v>
      </c>
      <c r="J156" s="100"/>
      <c r="K156" s="100"/>
      <c r="L156" s="100"/>
      <c r="M156" s="100"/>
      <c r="N156" s="100"/>
      <c r="P156" s="142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</row>
    <row r="157" spans="2:51" ht="9" customHeight="1">
      <c r="B157" s="129"/>
      <c r="C157" s="130"/>
      <c r="D157" s="130"/>
      <c r="E157" s="178"/>
      <c r="F157" s="178"/>
      <c r="G157" s="165"/>
      <c r="H157" s="100"/>
      <c r="I157" s="100">
        <f>IF(E171="yes",2.5,0)</f>
        <v>0</v>
      </c>
      <c r="J157" s="100"/>
      <c r="K157" s="100"/>
      <c r="L157" s="100"/>
      <c r="M157" s="100"/>
      <c r="N157" s="100"/>
      <c r="P157" s="142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</row>
    <row r="158" spans="2:51" ht="65.150000000000006" customHeight="1">
      <c r="B158" s="161"/>
      <c r="C158" s="157"/>
      <c r="D158" s="157"/>
      <c r="E158" s="197" t="s">
        <v>283</v>
      </c>
      <c r="F158" s="197"/>
      <c r="G158" s="198"/>
      <c r="H158" s="100"/>
      <c r="I158" s="163" t="s">
        <v>189</v>
      </c>
      <c r="J158" s="162">
        <f>SUM(I161,I163:I172)/10</f>
        <v>0</v>
      </c>
      <c r="K158" s="162"/>
      <c r="L158" s="100"/>
      <c r="M158" s="100"/>
      <c r="N158" s="100"/>
      <c r="P158" s="142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99"/>
      <c r="AY158" s="99"/>
    </row>
    <row r="159" spans="2:51" ht="6" customHeight="1">
      <c r="B159" s="137"/>
      <c r="C159" s="130"/>
      <c r="D159" s="130"/>
      <c r="E159" s="130"/>
      <c r="F159" s="130"/>
      <c r="G159" s="131"/>
      <c r="H159" s="100"/>
      <c r="I159" s="100"/>
      <c r="J159" s="163"/>
      <c r="K159" s="163"/>
      <c r="L159" s="100"/>
      <c r="M159" s="100"/>
      <c r="N159" s="100"/>
      <c r="P159" s="142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99"/>
    </row>
    <row r="160" spans="2:51" ht="13">
      <c r="B160" s="129"/>
      <c r="C160" s="130" t="s">
        <v>43</v>
      </c>
      <c r="D160" s="130"/>
      <c r="E160" s="199"/>
      <c r="F160" s="199"/>
      <c r="G160" s="373" t="s">
        <v>219</v>
      </c>
      <c r="H160" s="100"/>
      <c r="I160" s="100"/>
      <c r="J160" s="100"/>
      <c r="K160" s="100"/>
      <c r="L160" s="100"/>
      <c r="M160" s="100"/>
      <c r="N160" s="100"/>
      <c r="P160" s="142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</row>
    <row r="161" spans="2:51">
      <c r="B161" s="129"/>
      <c r="C161" s="130" t="s">
        <v>332</v>
      </c>
      <c r="D161" s="130"/>
      <c r="E161" s="214"/>
      <c r="F161" s="214"/>
      <c r="G161" s="95" t="s">
        <v>65</v>
      </c>
      <c r="H161" s="100"/>
      <c r="I161" s="100">
        <f>IF(ISBLANK(E161),0,1)</f>
        <v>0</v>
      </c>
      <c r="J161" s="100"/>
      <c r="K161" s="100"/>
      <c r="L161" s="100"/>
      <c r="M161" s="100"/>
      <c r="N161" s="100"/>
      <c r="P161" s="142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</row>
    <row r="162" spans="2:51" ht="13">
      <c r="B162" s="129"/>
      <c r="C162" s="130" t="s">
        <v>205</v>
      </c>
      <c r="D162" s="130"/>
      <c r="E162" s="252" t="e">
        <f>(E161*2204.62)/E47</f>
        <v>#DIV/0!</v>
      </c>
      <c r="F162" s="252"/>
      <c r="G162" s="91" t="s">
        <v>333</v>
      </c>
      <c r="H162" s="100"/>
      <c r="I162" s="100"/>
      <c r="J162" s="100"/>
      <c r="K162" s="100"/>
      <c r="L162" s="100"/>
      <c r="M162" s="100"/>
      <c r="N162" s="100"/>
      <c r="P162" s="142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99"/>
      <c r="AY162" s="99"/>
    </row>
    <row r="163" spans="2:51" ht="13">
      <c r="B163" s="129"/>
      <c r="C163" s="130" t="s">
        <v>206</v>
      </c>
      <c r="D163" s="130"/>
      <c r="E163" s="247">
        <f>Sheet1!U77</f>
        <v>0</v>
      </c>
      <c r="F163" s="248"/>
      <c r="G163" s="90"/>
      <c r="H163" s="100"/>
      <c r="I163" s="100"/>
      <c r="J163" s="100"/>
      <c r="K163" s="100"/>
      <c r="L163" s="100"/>
      <c r="M163" s="100"/>
      <c r="N163" s="100"/>
      <c r="P163" s="142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  <c r="AV163" s="99"/>
      <c r="AW163" s="99"/>
      <c r="AX163" s="99"/>
      <c r="AY163" s="99"/>
    </row>
    <row r="164" spans="2:51" ht="12.75" customHeight="1">
      <c r="B164" s="129"/>
      <c r="C164" s="130" t="s">
        <v>207</v>
      </c>
      <c r="D164" s="130"/>
      <c r="E164" s="249" t="e">
        <f>IF(ISBLANK(E162),blank,1-(E162/E163))</f>
        <v>#DIV/0!</v>
      </c>
      <c r="F164" s="249"/>
      <c r="G164" s="90"/>
      <c r="H164" s="100"/>
      <c r="I164" s="179">
        <f>IF(ISBLANK(E161),0,E164/1*2)</f>
        <v>0</v>
      </c>
      <c r="J164" s="100"/>
      <c r="K164" s="100"/>
      <c r="L164" s="100"/>
      <c r="M164" s="100"/>
      <c r="N164" s="100"/>
      <c r="P164" s="142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</row>
    <row r="165" spans="2:51" ht="13">
      <c r="B165" s="129"/>
      <c r="C165" s="130" t="s">
        <v>57</v>
      </c>
      <c r="D165" s="130"/>
      <c r="E165" s="199"/>
      <c r="F165" s="199"/>
      <c r="G165" s="151" t="s">
        <v>335</v>
      </c>
      <c r="H165" s="100"/>
      <c r="I165" s="100">
        <f>IF(E165="yes",2,0)</f>
        <v>0</v>
      </c>
      <c r="J165" s="100"/>
      <c r="K165" s="100"/>
      <c r="L165" s="100"/>
      <c r="M165" s="100"/>
      <c r="N165" s="100"/>
      <c r="P165" s="142"/>
      <c r="AD165" s="99"/>
      <c r="AE165" s="99"/>
      <c r="AF165" s="99"/>
      <c r="AG165" s="99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99"/>
      <c r="AV165" s="99"/>
      <c r="AW165" s="99"/>
      <c r="AX165" s="99"/>
      <c r="AY165" s="99"/>
    </row>
    <row r="166" spans="2:51" ht="14.5" customHeight="1">
      <c r="B166" s="129"/>
      <c r="C166" s="130" t="s">
        <v>330</v>
      </c>
      <c r="D166" s="130"/>
      <c r="E166" s="254"/>
      <c r="F166" s="254"/>
      <c r="G166" s="168" t="s">
        <v>334</v>
      </c>
      <c r="H166" s="100"/>
      <c r="I166" s="100"/>
      <c r="J166" s="100"/>
      <c r="K166" s="100"/>
      <c r="L166" s="100"/>
      <c r="M166" s="100"/>
      <c r="N166" s="100"/>
      <c r="P166" s="142"/>
      <c r="AD166" s="99"/>
      <c r="AE166" s="99"/>
      <c r="AF166" s="99"/>
      <c r="AG166" s="99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  <c r="AV166" s="99"/>
      <c r="AW166" s="99"/>
      <c r="AX166" s="99"/>
      <c r="AY166" s="99"/>
    </row>
    <row r="167" spans="2:51" ht="14.5" customHeight="1">
      <c r="B167" s="129"/>
      <c r="C167" s="130" t="s">
        <v>327</v>
      </c>
      <c r="D167" s="130"/>
      <c r="E167" s="199"/>
      <c r="F167" s="199"/>
      <c r="G167" s="131"/>
      <c r="H167" s="100"/>
      <c r="I167" s="100"/>
      <c r="J167" s="100"/>
      <c r="K167" s="100"/>
      <c r="L167" s="100"/>
      <c r="M167" s="100"/>
      <c r="N167" s="100"/>
      <c r="P167" s="142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  <c r="AV167" s="99"/>
      <c r="AW167" s="99"/>
      <c r="AX167" s="99"/>
      <c r="AY167" s="99"/>
    </row>
    <row r="168" spans="2:51" ht="14.5" customHeight="1">
      <c r="B168" s="129"/>
      <c r="C168" s="130" t="s">
        <v>328</v>
      </c>
      <c r="D168" s="130"/>
      <c r="E168" s="255"/>
      <c r="F168" s="256"/>
      <c r="G168" s="131"/>
      <c r="H168" s="100"/>
      <c r="I168" s="100"/>
      <c r="J168" s="100"/>
      <c r="K168" s="100"/>
      <c r="L168" s="100"/>
      <c r="M168" s="100"/>
      <c r="N168" s="100"/>
      <c r="P168" s="142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</row>
    <row r="169" spans="2:51" ht="14.5" customHeight="1">
      <c r="B169" s="129"/>
      <c r="C169" s="130" t="s">
        <v>329</v>
      </c>
      <c r="D169" s="130"/>
      <c r="E169" s="255"/>
      <c r="F169" s="256"/>
      <c r="G169" s="131"/>
      <c r="H169" s="100"/>
      <c r="I169" s="100"/>
      <c r="J169" s="100"/>
      <c r="K169" s="100"/>
      <c r="L169" s="100"/>
      <c r="M169" s="100"/>
      <c r="N169" s="100"/>
      <c r="P169" s="142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  <c r="AV169" s="99"/>
      <c r="AW169" s="99"/>
      <c r="AX169" s="99"/>
      <c r="AY169" s="99"/>
    </row>
    <row r="170" spans="2:51" ht="13">
      <c r="B170" s="129"/>
      <c r="C170" s="130" t="s">
        <v>331</v>
      </c>
      <c r="D170" s="130"/>
      <c r="E170" s="199"/>
      <c r="F170" s="199"/>
      <c r="G170" s="131"/>
      <c r="H170" s="100"/>
      <c r="I170" s="100">
        <f>IF(E170="yes",1,0)</f>
        <v>0</v>
      </c>
      <c r="J170" s="100"/>
      <c r="K170" s="100"/>
      <c r="L170" s="100"/>
      <c r="M170" s="100"/>
      <c r="N170" s="100"/>
      <c r="P170" s="142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  <c r="AV170" s="99"/>
      <c r="AW170" s="99"/>
      <c r="AX170" s="99"/>
      <c r="AY170" s="99"/>
    </row>
    <row r="171" spans="2:51" ht="12.75" customHeight="1">
      <c r="B171" s="129"/>
      <c r="C171" s="213" t="s">
        <v>215</v>
      </c>
      <c r="D171" s="213"/>
      <c r="E171" s="199"/>
      <c r="F171" s="199"/>
      <c r="G171" s="150"/>
      <c r="H171" s="100"/>
      <c r="I171" s="100">
        <f>IF(E171="yes",2,0)</f>
        <v>0</v>
      </c>
      <c r="J171" s="100"/>
      <c r="K171" s="100"/>
      <c r="L171" s="100"/>
      <c r="M171" s="100"/>
      <c r="N171" s="100"/>
      <c r="P171" s="142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  <c r="AV171" s="99"/>
      <c r="AW171" s="99"/>
      <c r="AX171" s="99"/>
      <c r="AY171" s="99"/>
    </row>
    <row r="172" spans="2:51" ht="12.75" customHeight="1">
      <c r="B172" s="129"/>
      <c r="C172" s="213" t="s">
        <v>216</v>
      </c>
      <c r="D172" s="213"/>
      <c r="E172" s="199"/>
      <c r="F172" s="199"/>
      <c r="G172" s="150"/>
      <c r="H172" s="100"/>
      <c r="I172" s="100">
        <f>IF(E172="yes",2,0)</f>
        <v>0</v>
      </c>
      <c r="J172" s="100"/>
      <c r="K172" s="100"/>
      <c r="L172" s="100"/>
      <c r="M172" s="100"/>
      <c r="N172" s="100"/>
      <c r="P172" s="142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99"/>
      <c r="AY172" s="99"/>
    </row>
    <row r="173" spans="2:51" ht="38.25" customHeight="1">
      <c r="B173" s="129"/>
      <c r="C173" s="130" t="s">
        <v>217</v>
      </c>
      <c r="D173" s="130"/>
      <c r="E173" s="210"/>
      <c r="F173" s="210"/>
      <c r="G173" s="151"/>
      <c r="H173" s="100"/>
      <c r="I173" s="100"/>
      <c r="J173" s="100"/>
      <c r="K173" s="100"/>
      <c r="L173" s="100"/>
      <c r="M173" s="100"/>
      <c r="N173" s="100"/>
      <c r="P173" s="142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</row>
    <row r="174" spans="2:51" ht="6" customHeight="1">
      <c r="B174" s="129"/>
      <c r="C174" s="180"/>
      <c r="D174" s="180"/>
      <c r="E174" s="130"/>
      <c r="F174" s="130"/>
      <c r="G174" s="150"/>
      <c r="H174" s="100"/>
      <c r="I174" s="100"/>
      <c r="J174" s="100"/>
      <c r="K174" s="100"/>
      <c r="L174" s="100"/>
      <c r="M174" s="100"/>
      <c r="N174" s="100"/>
      <c r="P174" s="142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99"/>
      <c r="AY174" s="99"/>
    </row>
    <row r="175" spans="2:51" ht="65.150000000000006" customHeight="1">
      <c r="B175" s="161"/>
      <c r="C175" s="157"/>
      <c r="D175" s="157"/>
      <c r="E175" s="197" t="s">
        <v>284</v>
      </c>
      <c r="F175" s="197"/>
      <c r="G175" s="198"/>
      <c r="H175" s="100"/>
      <c r="I175" s="100" t="s">
        <v>198</v>
      </c>
      <c r="J175" s="162">
        <f>SUM(I177:I184)/7.5</f>
        <v>0</v>
      </c>
      <c r="K175" s="163"/>
      <c r="L175" s="100"/>
      <c r="M175" s="100"/>
      <c r="N175" s="100"/>
      <c r="P175" s="142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</row>
    <row r="176" spans="2:51" ht="6" customHeight="1">
      <c r="B176" s="137"/>
      <c r="C176" s="130"/>
      <c r="D176" s="130"/>
      <c r="E176" s="178"/>
      <c r="F176" s="178"/>
      <c r="G176" s="131"/>
      <c r="H176" s="100"/>
      <c r="I176" s="100"/>
      <c r="J176" s="163"/>
      <c r="K176" s="163"/>
      <c r="L176" s="100"/>
      <c r="M176" s="100"/>
      <c r="N176" s="100"/>
      <c r="P176" s="142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</row>
    <row r="177" spans="1:51" ht="12.75" customHeight="1">
      <c r="B177" s="129"/>
      <c r="C177" s="130" t="s">
        <v>199</v>
      </c>
      <c r="D177" s="130"/>
      <c r="E177" s="199"/>
      <c r="F177" s="199"/>
      <c r="G177" s="151" t="s">
        <v>201</v>
      </c>
      <c r="H177" s="100"/>
      <c r="I177" s="100">
        <f>IF(E177&gt;=100,2.5,0)</f>
        <v>0</v>
      </c>
      <c r="J177" s="100"/>
      <c r="K177" s="100"/>
      <c r="L177" s="100"/>
      <c r="M177" s="100"/>
      <c r="N177" s="100"/>
      <c r="P177" s="142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</row>
    <row r="178" spans="1:51" ht="13">
      <c r="B178" s="129"/>
      <c r="C178" s="130" t="s">
        <v>200</v>
      </c>
      <c r="D178" s="130"/>
      <c r="E178" s="199"/>
      <c r="F178" s="199"/>
      <c r="G178" s="131"/>
      <c r="H178" s="100"/>
      <c r="I178" s="100">
        <f>IF(E178="YES",2.5,0)</f>
        <v>0</v>
      </c>
      <c r="J178" s="100"/>
      <c r="K178" s="100"/>
      <c r="L178" s="100"/>
      <c r="M178" s="100"/>
      <c r="N178" s="100"/>
      <c r="P178" s="142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</row>
    <row r="179" spans="1:51" ht="27" customHeight="1">
      <c r="B179" s="129"/>
      <c r="C179" s="213" t="s">
        <v>286</v>
      </c>
      <c r="D179" s="213"/>
      <c r="E179" s="199"/>
      <c r="F179" s="199"/>
      <c r="G179" s="151" t="s">
        <v>287</v>
      </c>
      <c r="H179" s="100"/>
      <c r="I179" s="142"/>
      <c r="J179" s="142"/>
      <c r="K179" s="142"/>
      <c r="L179" s="142"/>
      <c r="M179" s="142"/>
      <c r="N179" s="142"/>
      <c r="P179" s="142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</row>
    <row r="180" spans="1:51" ht="13">
      <c r="B180" s="129"/>
      <c r="C180" s="130" t="s">
        <v>323</v>
      </c>
      <c r="D180" s="130"/>
      <c r="E180" s="199"/>
      <c r="F180" s="199"/>
      <c r="G180" s="151" t="s">
        <v>288</v>
      </c>
      <c r="H180" s="100"/>
      <c r="I180" s="142"/>
      <c r="J180" s="142"/>
      <c r="K180" s="142"/>
      <c r="L180" s="142"/>
      <c r="M180" s="142"/>
      <c r="N180" s="142"/>
      <c r="P180" s="142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  <c r="AV180" s="99"/>
      <c r="AW180" s="99"/>
      <c r="AX180" s="99"/>
      <c r="AY180" s="99"/>
    </row>
    <row r="181" spans="1:51" ht="6" customHeight="1">
      <c r="B181" s="129"/>
      <c r="C181" s="181"/>
      <c r="D181" s="181"/>
      <c r="E181" s="182"/>
      <c r="F181" s="182"/>
      <c r="G181" s="151"/>
      <c r="H181" s="100"/>
      <c r="I181" s="100"/>
      <c r="J181" s="100"/>
      <c r="K181" s="100"/>
      <c r="L181" s="100"/>
      <c r="M181" s="100"/>
      <c r="N181" s="100"/>
      <c r="P181" s="142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</row>
    <row r="182" spans="1:51" ht="65.150000000000006" customHeight="1">
      <c r="B182" s="156"/>
      <c r="C182" s="157"/>
      <c r="D182" s="157"/>
      <c r="E182" s="197" t="s">
        <v>285</v>
      </c>
      <c r="F182" s="197"/>
      <c r="G182" s="198"/>
      <c r="H182" s="100"/>
      <c r="I182" s="100"/>
      <c r="J182" s="100"/>
      <c r="K182" s="100"/>
      <c r="L182" s="100"/>
      <c r="M182" s="100"/>
      <c r="N182" s="100"/>
      <c r="P182" s="142"/>
      <c r="AD182" s="99"/>
      <c r="AE182" s="99"/>
      <c r="AF182" s="99"/>
      <c r="AG182" s="99"/>
      <c r="AH182" s="99"/>
      <c r="AI182" s="99"/>
      <c r="AJ182" s="99"/>
      <c r="AK182" s="99"/>
      <c r="AL182" s="99"/>
      <c r="AM182" s="99"/>
      <c r="AN182" s="99"/>
      <c r="AO182" s="99"/>
      <c r="AP182" s="99"/>
      <c r="AQ182" s="99"/>
      <c r="AR182" s="99"/>
      <c r="AS182" s="99"/>
      <c r="AT182" s="99"/>
      <c r="AU182" s="99"/>
      <c r="AV182" s="99"/>
      <c r="AW182" s="99"/>
      <c r="AX182" s="99"/>
      <c r="AY182" s="99"/>
    </row>
    <row r="183" spans="1:51" ht="6" customHeight="1">
      <c r="B183" s="129"/>
      <c r="C183" s="130"/>
      <c r="D183" s="130"/>
      <c r="E183" s="183"/>
      <c r="F183" s="183"/>
      <c r="G183" s="131"/>
      <c r="H183" s="100"/>
      <c r="I183" s="100"/>
      <c r="J183" s="100"/>
      <c r="K183" s="100"/>
      <c r="L183" s="100"/>
      <c r="M183" s="100"/>
      <c r="N183" s="100"/>
      <c r="P183" s="142"/>
      <c r="AD183" s="99"/>
      <c r="AE183" s="99"/>
      <c r="AF183" s="99"/>
      <c r="AG183" s="99"/>
      <c r="AH183" s="99"/>
      <c r="AI183" s="99"/>
      <c r="AJ183" s="99"/>
      <c r="AK183" s="99"/>
      <c r="AL183" s="99"/>
      <c r="AM183" s="99"/>
      <c r="AN183" s="99"/>
      <c r="AO183" s="99"/>
      <c r="AP183" s="99"/>
      <c r="AQ183" s="99"/>
      <c r="AR183" s="99"/>
      <c r="AS183" s="99"/>
      <c r="AT183" s="99"/>
      <c r="AU183" s="99"/>
      <c r="AV183" s="99"/>
      <c r="AW183" s="99"/>
      <c r="AX183" s="99"/>
      <c r="AY183" s="99"/>
    </row>
    <row r="184" spans="1:51" ht="12.75" customHeight="1">
      <c r="B184" s="129"/>
      <c r="C184" s="213" t="s">
        <v>218</v>
      </c>
      <c r="D184" s="213"/>
      <c r="E184" s="199"/>
      <c r="F184" s="199"/>
      <c r="G184" s="150"/>
      <c r="H184" s="100"/>
      <c r="I184" s="100">
        <f>IF(E184="Yes", 2.5, 0)</f>
        <v>0</v>
      </c>
      <c r="J184" s="100"/>
      <c r="K184" s="100"/>
      <c r="L184" s="100"/>
      <c r="M184" s="100"/>
      <c r="N184" s="100"/>
      <c r="P184" s="142"/>
      <c r="AD184" s="99"/>
      <c r="AE184" s="99"/>
      <c r="AF184" s="99"/>
      <c r="AG184" s="99"/>
      <c r="AH184" s="99"/>
      <c r="AI184" s="99"/>
      <c r="AJ184" s="99"/>
      <c r="AK184" s="99"/>
      <c r="AL184" s="99"/>
      <c r="AM184" s="99"/>
      <c r="AN184" s="99"/>
      <c r="AO184" s="99"/>
      <c r="AP184" s="99"/>
      <c r="AQ184" s="99"/>
      <c r="AR184" s="99"/>
      <c r="AS184" s="99"/>
      <c r="AT184" s="99"/>
      <c r="AU184" s="99"/>
      <c r="AV184" s="99"/>
      <c r="AW184" s="99"/>
      <c r="AX184" s="99"/>
      <c r="AY184" s="99"/>
    </row>
    <row r="185" spans="1:51" ht="6" customHeight="1" thickBot="1">
      <c r="B185" s="184"/>
      <c r="C185" s="185"/>
      <c r="D185" s="185"/>
      <c r="E185" s="245"/>
      <c r="F185" s="245"/>
      <c r="G185" s="186"/>
      <c r="H185" s="100"/>
      <c r="I185" s="100"/>
      <c r="J185" s="100"/>
      <c r="K185" s="100"/>
      <c r="L185" s="100"/>
      <c r="M185" s="100"/>
      <c r="N185" s="100"/>
      <c r="P185" s="142"/>
      <c r="AD185" s="99"/>
      <c r="AE185" s="99"/>
      <c r="AF185" s="99"/>
      <c r="AG185" s="99"/>
      <c r="AH185" s="99"/>
      <c r="AI185" s="99"/>
      <c r="AJ185" s="99"/>
      <c r="AK185" s="99"/>
      <c r="AL185" s="99"/>
      <c r="AM185" s="99"/>
      <c r="AN185" s="99"/>
      <c r="AO185" s="99"/>
      <c r="AP185" s="99"/>
      <c r="AQ185" s="99"/>
      <c r="AR185" s="99"/>
      <c r="AS185" s="99"/>
      <c r="AT185" s="99"/>
      <c r="AU185" s="99"/>
      <c r="AV185" s="99"/>
      <c r="AW185" s="99"/>
      <c r="AX185" s="99"/>
      <c r="AY185" s="99"/>
    </row>
    <row r="186" spans="1:51" ht="13">
      <c r="A186" s="142"/>
      <c r="B186" s="142"/>
      <c r="C186" s="142"/>
      <c r="D186" s="142"/>
      <c r="E186" s="142"/>
      <c r="F186" s="142"/>
      <c r="G186" s="143"/>
      <c r="H186" s="100"/>
      <c r="I186" s="100"/>
      <c r="J186" s="100"/>
      <c r="K186" s="100"/>
      <c r="L186" s="100"/>
      <c r="M186" s="100"/>
      <c r="N186" s="100"/>
      <c r="P186" s="142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  <c r="AV186" s="99"/>
      <c r="AW186" s="99"/>
      <c r="AX186" s="99"/>
      <c r="AY186" s="99"/>
    </row>
    <row r="187" spans="1:51" ht="13">
      <c r="A187" s="142"/>
      <c r="B187" s="142"/>
      <c r="C187" s="142"/>
      <c r="D187" s="142"/>
      <c r="E187" s="142"/>
      <c r="F187" s="142"/>
      <c r="G187" s="142"/>
      <c r="H187" s="100"/>
      <c r="I187" s="100"/>
      <c r="J187" s="100"/>
      <c r="K187" s="100"/>
      <c r="L187" s="100"/>
      <c r="M187" s="100"/>
      <c r="N187" s="100"/>
      <c r="P187" s="142"/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</row>
    <row r="188" spans="1:51" ht="13">
      <c r="A188" s="142"/>
      <c r="B188" s="142"/>
      <c r="C188" s="142"/>
      <c r="D188" s="142"/>
      <c r="E188" s="142"/>
      <c r="F188" s="142"/>
      <c r="G188" s="142"/>
      <c r="H188" s="100"/>
      <c r="I188" s="100"/>
      <c r="J188" s="100"/>
      <c r="K188" s="100"/>
      <c r="L188" s="100"/>
      <c r="M188" s="100"/>
      <c r="N188" s="100"/>
      <c r="P188" s="142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</row>
    <row r="189" spans="1:51" ht="13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P189" s="142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  <c r="AV189" s="99"/>
      <c r="AW189" s="99"/>
      <c r="AX189" s="99"/>
      <c r="AY189" s="99"/>
    </row>
    <row r="190" spans="1:51" ht="13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P190" s="142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</row>
    <row r="191" spans="1:51" ht="13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P191" s="142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</row>
    <row r="192" spans="1:51" ht="13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P192" s="142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</row>
    <row r="193" spans="1:51" ht="13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P193" s="142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</row>
    <row r="194" spans="1:51" ht="13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P194" s="142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</row>
    <row r="195" spans="1:51" ht="13">
      <c r="A195" s="100"/>
      <c r="B195" s="100"/>
      <c r="C195" s="100"/>
      <c r="D195" s="187" t="s">
        <v>264</v>
      </c>
      <c r="E195" s="100"/>
      <c r="F195" s="163" t="s">
        <v>265</v>
      </c>
      <c r="G195" s="188"/>
      <c r="H195" s="100"/>
      <c r="I195" s="100"/>
      <c r="J195" s="100"/>
      <c r="K195" s="100"/>
      <c r="L195" s="100"/>
      <c r="M195" s="100"/>
      <c r="N195" s="100"/>
      <c r="P195" s="142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</row>
    <row r="196" spans="1:51" ht="13">
      <c r="A196" s="100"/>
      <c r="B196" s="100"/>
      <c r="C196" s="100"/>
      <c r="D196" s="189" t="s">
        <v>233</v>
      </c>
      <c r="E196" s="190">
        <v>0.2</v>
      </c>
      <c r="F196" s="100">
        <v>2006</v>
      </c>
      <c r="G196" s="191">
        <v>0.5</v>
      </c>
      <c r="H196" s="100"/>
      <c r="I196" s="100"/>
      <c r="J196" s="100"/>
      <c r="K196" s="100"/>
      <c r="L196" s="100"/>
      <c r="M196" s="100"/>
      <c r="N196" s="100"/>
      <c r="P196" s="142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</row>
    <row r="197" spans="1:51" ht="13">
      <c r="A197" s="100"/>
      <c r="B197" s="100"/>
      <c r="C197" s="100"/>
      <c r="D197" s="189" t="s">
        <v>242</v>
      </c>
      <c r="E197" s="190">
        <v>0.25</v>
      </c>
      <c r="F197" s="100">
        <v>2007</v>
      </c>
      <c r="G197" s="191">
        <v>0.5</v>
      </c>
      <c r="H197" s="100"/>
      <c r="I197" s="100"/>
      <c r="J197" s="100"/>
      <c r="K197" s="100"/>
      <c r="L197" s="100"/>
      <c r="M197" s="100"/>
      <c r="N197" s="100"/>
      <c r="P197" s="142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</row>
    <row r="198" spans="1:51" ht="13">
      <c r="A198" s="100"/>
      <c r="B198" s="100"/>
      <c r="C198" s="100"/>
      <c r="D198" s="189" t="s">
        <v>241</v>
      </c>
      <c r="E198" s="190">
        <v>0.4</v>
      </c>
      <c r="F198" s="100">
        <v>2008</v>
      </c>
      <c r="G198" s="191">
        <v>0.5</v>
      </c>
      <c r="H198" s="142"/>
      <c r="I198" s="142"/>
      <c r="J198" s="142"/>
      <c r="K198" s="142"/>
      <c r="L198" s="142"/>
      <c r="M198" s="142"/>
      <c r="N198" s="142"/>
      <c r="P198" s="142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</row>
    <row r="199" spans="1:51" ht="13">
      <c r="A199" s="100"/>
      <c r="B199" s="100"/>
      <c r="C199" s="100"/>
      <c r="D199" s="189" t="s">
        <v>240</v>
      </c>
      <c r="E199" s="190">
        <v>0.45</v>
      </c>
      <c r="F199" s="100">
        <v>2009</v>
      </c>
      <c r="G199" s="191">
        <v>0.5</v>
      </c>
      <c r="H199" s="142"/>
      <c r="I199" s="142"/>
      <c r="J199" s="142"/>
      <c r="K199" s="142"/>
      <c r="L199" s="142"/>
      <c r="M199" s="142"/>
      <c r="N199" s="142"/>
      <c r="P199" s="142"/>
      <c r="AD199" s="99"/>
      <c r="AE199" s="99"/>
      <c r="AF199" s="99"/>
      <c r="AG199" s="99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  <c r="AV199" s="99"/>
      <c r="AW199" s="99"/>
      <c r="AX199" s="99"/>
      <c r="AY199" s="99"/>
    </row>
    <row r="200" spans="1:51" ht="13">
      <c r="A200" s="100"/>
      <c r="B200" s="100"/>
      <c r="C200" s="100"/>
      <c r="D200" s="189" t="s">
        <v>303</v>
      </c>
      <c r="E200" s="190">
        <f>E199*1.121</f>
        <v>0.50445000000000007</v>
      </c>
      <c r="F200" s="100">
        <v>2010</v>
      </c>
      <c r="G200" s="191">
        <v>0.6</v>
      </c>
      <c r="H200" s="142"/>
      <c r="I200" s="142"/>
      <c r="J200" s="142"/>
      <c r="K200" s="142"/>
      <c r="L200" s="142"/>
      <c r="M200" s="142"/>
      <c r="N200" s="142"/>
      <c r="P200" s="142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</row>
    <row r="201" spans="1:51" ht="13">
      <c r="A201" s="100"/>
      <c r="B201" s="100"/>
      <c r="C201" s="100"/>
      <c r="D201" s="192" t="s">
        <v>222</v>
      </c>
      <c r="E201" s="190">
        <v>0.2</v>
      </c>
      <c r="F201" s="100">
        <v>2011</v>
      </c>
      <c r="G201" s="191">
        <v>0.6</v>
      </c>
      <c r="H201" s="142"/>
      <c r="I201" s="142"/>
      <c r="J201" s="142"/>
      <c r="K201" s="142"/>
      <c r="L201" s="142"/>
      <c r="M201" s="142"/>
      <c r="N201" s="142"/>
      <c r="P201" s="142"/>
      <c r="AD201" s="99"/>
      <c r="AE201" s="99"/>
      <c r="AF201" s="99"/>
      <c r="AG201" s="99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/>
      <c r="AW201" s="99"/>
      <c r="AX201" s="99"/>
      <c r="AY201" s="99"/>
    </row>
    <row r="202" spans="1:51" ht="13">
      <c r="A202" s="100"/>
      <c r="B202" s="100"/>
      <c r="C202" s="100"/>
      <c r="D202" s="192" t="s">
        <v>223</v>
      </c>
      <c r="E202" s="190">
        <v>0.25</v>
      </c>
      <c r="F202" s="100">
        <v>2012</v>
      </c>
      <c r="G202" s="191">
        <v>0.6</v>
      </c>
      <c r="H202" s="142"/>
      <c r="I202" s="142"/>
      <c r="J202" s="142"/>
      <c r="K202" s="142"/>
      <c r="L202" s="142"/>
      <c r="M202" s="142"/>
      <c r="N202" s="142"/>
      <c r="P202" s="142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/>
      <c r="AW202" s="99"/>
      <c r="AX202" s="99"/>
      <c r="AY202" s="99"/>
    </row>
    <row r="203" spans="1:51" ht="13">
      <c r="A203" s="100"/>
      <c r="B203" s="100"/>
      <c r="C203" s="100"/>
      <c r="D203" s="192" t="s">
        <v>224</v>
      </c>
      <c r="E203" s="190">
        <v>0.4</v>
      </c>
      <c r="F203" s="100">
        <v>2013</v>
      </c>
      <c r="G203" s="191">
        <v>0.6</v>
      </c>
      <c r="H203" s="142"/>
      <c r="I203" s="142"/>
      <c r="J203" s="142"/>
      <c r="K203" s="142"/>
      <c r="L203" s="142"/>
      <c r="M203" s="142"/>
      <c r="N203" s="142"/>
      <c r="P203" s="142"/>
      <c r="AD203" s="99"/>
      <c r="AE203" s="99"/>
      <c r="AF203" s="99"/>
      <c r="AG203" s="99"/>
      <c r="AH203" s="99"/>
      <c r="AI203" s="99"/>
      <c r="AJ203" s="99"/>
      <c r="AK203" s="99"/>
      <c r="AL203" s="99"/>
      <c r="AM203" s="99"/>
      <c r="AN203" s="99"/>
      <c r="AO203" s="99"/>
      <c r="AP203" s="99"/>
      <c r="AQ203" s="99"/>
      <c r="AR203" s="99"/>
      <c r="AS203" s="99"/>
      <c r="AT203" s="99"/>
      <c r="AU203" s="99"/>
      <c r="AV203" s="99"/>
      <c r="AW203" s="99"/>
      <c r="AX203" s="99"/>
      <c r="AY203" s="99"/>
    </row>
    <row r="204" spans="1:51" ht="13">
      <c r="A204" s="100"/>
      <c r="B204" s="100"/>
      <c r="C204" s="100"/>
      <c r="D204" s="192" t="s">
        <v>225</v>
      </c>
      <c r="E204" s="190">
        <v>0.38</v>
      </c>
      <c r="F204" s="100">
        <v>2014</v>
      </c>
      <c r="G204" s="191">
        <v>0.6</v>
      </c>
      <c r="H204" s="142"/>
      <c r="I204" s="142"/>
      <c r="J204" s="142"/>
      <c r="K204" s="142"/>
      <c r="L204" s="142"/>
      <c r="M204" s="142"/>
      <c r="N204" s="142"/>
      <c r="P204" s="142"/>
      <c r="AD204" s="99"/>
      <c r="AE204" s="99"/>
      <c r="AF204" s="99"/>
      <c r="AG204" s="99"/>
      <c r="AH204" s="99"/>
      <c r="AI204" s="99"/>
      <c r="AJ204" s="99"/>
      <c r="AK204" s="99"/>
      <c r="AL204" s="99"/>
      <c r="AM204" s="99"/>
      <c r="AN204" s="99"/>
      <c r="AO204" s="99"/>
      <c r="AP204" s="99"/>
      <c r="AQ204" s="99"/>
      <c r="AR204" s="99"/>
      <c r="AS204" s="99"/>
      <c r="AT204" s="99"/>
      <c r="AU204" s="99"/>
      <c r="AV204" s="99"/>
      <c r="AW204" s="99"/>
      <c r="AX204" s="99"/>
      <c r="AY204" s="99"/>
    </row>
    <row r="205" spans="1:51" ht="13">
      <c r="A205" s="100"/>
      <c r="B205" s="100"/>
      <c r="C205" s="100"/>
      <c r="D205" s="192" t="s">
        <v>226</v>
      </c>
      <c r="E205" s="190">
        <v>0.41</v>
      </c>
      <c r="F205" s="100">
        <v>2015</v>
      </c>
      <c r="G205" s="191">
        <v>0.7</v>
      </c>
      <c r="H205" s="142"/>
      <c r="I205" s="142"/>
      <c r="J205" s="142"/>
      <c r="K205" s="142"/>
      <c r="L205" s="142"/>
      <c r="M205" s="142"/>
      <c r="N205" s="142"/>
      <c r="P205" s="142"/>
      <c r="AD205" s="99"/>
      <c r="AE205" s="99"/>
      <c r="AF205" s="99"/>
      <c r="AG205" s="99"/>
      <c r="AH205" s="99"/>
      <c r="AI205" s="99"/>
      <c r="AJ205" s="99"/>
      <c r="AK205" s="99"/>
      <c r="AL205" s="99"/>
      <c r="AM205" s="99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</row>
    <row r="206" spans="1:51" ht="13">
      <c r="A206" s="100"/>
      <c r="B206" s="100"/>
      <c r="C206" s="100"/>
      <c r="D206" s="192" t="s">
        <v>227</v>
      </c>
      <c r="E206" s="190">
        <v>0.44</v>
      </c>
      <c r="F206" s="100">
        <v>2016</v>
      </c>
      <c r="G206" s="191">
        <v>0.7</v>
      </c>
      <c r="H206" s="142"/>
      <c r="I206" s="142"/>
      <c r="J206" s="142"/>
      <c r="K206" s="142"/>
      <c r="L206" s="142"/>
      <c r="M206" s="142"/>
      <c r="N206" s="142"/>
      <c r="P206" s="142"/>
      <c r="AD206" s="99"/>
      <c r="AE206" s="99"/>
      <c r="AF206" s="99"/>
      <c r="AG206" s="99"/>
      <c r="AH206" s="99"/>
      <c r="AI206" s="99"/>
      <c r="AJ206" s="99"/>
      <c r="AK206" s="99"/>
      <c r="AL206" s="99"/>
      <c r="AM206" s="99"/>
      <c r="AN206" s="99"/>
      <c r="AO206" s="99"/>
      <c r="AP206" s="99"/>
      <c r="AQ206" s="99"/>
      <c r="AR206" s="99"/>
      <c r="AS206" s="99"/>
      <c r="AT206" s="99"/>
      <c r="AU206" s="99"/>
      <c r="AV206" s="99"/>
      <c r="AW206" s="99"/>
      <c r="AX206" s="99"/>
      <c r="AY206" s="99"/>
    </row>
    <row r="207" spans="1:51" ht="13">
      <c r="A207" s="100"/>
      <c r="B207" s="163"/>
      <c r="C207" s="100"/>
      <c r="D207" s="192" t="s">
        <v>228</v>
      </c>
      <c r="E207" s="190">
        <v>0.5</v>
      </c>
      <c r="F207" s="100">
        <v>2017</v>
      </c>
      <c r="G207" s="191">
        <v>0.7</v>
      </c>
      <c r="H207" s="142"/>
      <c r="I207" s="142"/>
      <c r="J207" s="142"/>
      <c r="K207" s="142"/>
      <c r="L207" s="142"/>
      <c r="M207" s="142"/>
      <c r="N207" s="142"/>
      <c r="P207" s="142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</row>
    <row r="208" spans="1:51" ht="13">
      <c r="A208" s="100"/>
      <c r="B208" s="163"/>
      <c r="C208" s="100"/>
      <c r="D208" s="192" t="s">
        <v>304</v>
      </c>
      <c r="E208" s="190">
        <v>0.55000000000000004</v>
      </c>
      <c r="F208" s="100">
        <v>2018</v>
      </c>
      <c r="G208" s="191">
        <v>0.7</v>
      </c>
      <c r="H208" s="142"/>
      <c r="I208" s="142"/>
      <c r="J208" s="142"/>
      <c r="K208" s="142"/>
      <c r="L208" s="142"/>
      <c r="M208" s="142"/>
      <c r="N208" s="142"/>
      <c r="P208" s="142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  <c r="AV208" s="99"/>
      <c r="AW208" s="99"/>
      <c r="AX208" s="99"/>
      <c r="AY208" s="99"/>
    </row>
    <row r="209" spans="1:51" ht="13">
      <c r="A209" s="100"/>
      <c r="B209" s="100"/>
      <c r="C209" s="100"/>
      <c r="D209" s="192" t="s">
        <v>229</v>
      </c>
      <c r="E209" s="190">
        <v>0.35</v>
      </c>
      <c r="F209" s="100">
        <v>2019</v>
      </c>
      <c r="G209" s="191">
        <v>0.7</v>
      </c>
      <c r="H209" s="142"/>
      <c r="I209" s="143"/>
      <c r="J209" s="143"/>
      <c r="K209" s="143"/>
      <c r="L209" s="143"/>
      <c r="M209" s="143"/>
      <c r="N209" s="143"/>
      <c r="O209" s="143"/>
      <c r="P209" s="142"/>
      <c r="U209" s="193"/>
      <c r="V209" s="193"/>
      <c r="W209" s="193"/>
      <c r="X209" s="193"/>
      <c r="Y209" s="193"/>
      <c r="Z209" s="193"/>
      <c r="AA209" s="193"/>
      <c r="AB209" s="193"/>
      <c r="AC209" s="193"/>
      <c r="AD209" s="99"/>
      <c r="AE209" s="99"/>
      <c r="AF209" s="99"/>
      <c r="AG209" s="99"/>
      <c r="AH209" s="99"/>
      <c r="AI209" s="99"/>
      <c r="AJ209" s="99"/>
      <c r="AK209" s="99"/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  <c r="AV209" s="99"/>
      <c r="AW209" s="99"/>
      <c r="AX209" s="99"/>
      <c r="AY209" s="99"/>
    </row>
    <row r="210" spans="1:51" ht="13">
      <c r="A210" s="100"/>
      <c r="B210" s="100"/>
      <c r="C210" s="100"/>
      <c r="D210" s="192" t="s">
        <v>230</v>
      </c>
      <c r="E210" s="190">
        <v>0.3</v>
      </c>
      <c r="F210" s="100">
        <v>2020</v>
      </c>
      <c r="G210" s="191">
        <v>0.8</v>
      </c>
      <c r="H210" s="142"/>
      <c r="I210" s="143"/>
      <c r="J210" s="143"/>
      <c r="K210" s="143"/>
      <c r="L210" s="143"/>
      <c r="M210" s="143"/>
      <c r="N210" s="143"/>
      <c r="O210" s="143"/>
      <c r="P210" s="142"/>
      <c r="U210" s="193"/>
      <c r="V210" s="193"/>
      <c r="W210" s="193"/>
      <c r="X210" s="193"/>
      <c r="Y210" s="193"/>
      <c r="Z210" s="193"/>
      <c r="AA210" s="193"/>
      <c r="AB210" s="193"/>
      <c r="AC210" s="193"/>
      <c r="AD210" s="99"/>
      <c r="AE210" s="99"/>
      <c r="AF210" s="99"/>
      <c r="AG210" s="99"/>
      <c r="AH210" s="99"/>
      <c r="AI210" s="99"/>
      <c r="AJ210" s="99"/>
      <c r="AK210" s="99"/>
      <c r="AL210" s="99"/>
      <c r="AM210" s="99"/>
      <c r="AN210" s="99"/>
      <c r="AO210" s="99"/>
      <c r="AP210" s="99"/>
      <c r="AQ210" s="99"/>
      <c r="AR210" s="99"/>
      <c r="AS210" s="99"/>
      <c r="AT210" s="99"/>
      <c r="AU210" s="99"/>
      <c r="AV210" s="99"/>
      <c r="AW210" s="99"/>
      <c r="AX210" s="99"/>
      <c r="AY210" s="99"/>
    </row>
    <row r="211" spans="1:51" ht="13">
      <c r="A211" s="100"/>
      <c r="B211" s="100"/>
      <c r="C211" s="100"/>
      <c r="D211" s="192" t="s">
        <v>231</v>
      </c>
      <c r="E211" s="190">
        <v>0.4</v>
      </c>
      <c r="F211" s="100">
        <v>2021</v>
      </c>
      <c r="G211" s="191">
        <v>0.8</v>
      </c>
      <c r="H211" s="142"/>
      <c r="I211" s="143"/>
      <c r="J211" s="143"/>
      <c r="K211" s="143"/>
      <c r="L211" s="143"/>
      <c r="M211" s="143"/>
      <c r="N211" s="143"/>
      <c r="O211" s="143"/>
      <c r="P211" s="142"/>
      <c r="U211" s="193"/>
      <c r="V211" s="193"/>
      <c r="W211" s="193"/>
      <c r="X211" s="193"/>
      <c r="Y211" s="193"/>
      <c r="Z211" s="193"/>
      <c r="AA211" s="193"/>
      <c r="AB211" s="193"/>
      <c r="AC211" s="193"/>
      <c r="AD211" s="99"/>
      <c r="AE211" s="99"/>
      <c r="AF211" s="99"/>
      <c r="AG211" s="99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</row>
    <row r="212" spans="1:51" ht="13">
      <c r="A212" s="100"/>
      <c r="B212" s="100"/>
      <c r="C212" s="100"/>
      <c r="D212" s="192" t="s">
        <v>232</v>
      </c>
      <c r="E212" s="190">
        <v>0.44</v>
      </c>
      <c r="F212" s="100">
        <v>2022</v>
      </c>
      <c r="G212" s="191">
        <v>0.8</v>
      </c>
      <c r="H212" s="142"/>
      <c r="I212" s="142"/>
      <c r="J212" s="142"/>
      <c r="K212" s="142"/>
      <c r="L212" s="142"/>
      <c r="M212" s="142"/>
      <c r="N212" s="142"/>
      <c r="P212" s="142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</row>
    <row r="213" spans="1:51" ht="13">
      <c r="A213" s="100"/>
      <c r="B213" s="100"/>
      <c r="C213" s="100"/>
      <c r="D213" s="192" t="s">
        <v>234</v>
      </c>
      <c r="E213" s="190">
        <v>0.25</v>
      </c>
      <c r="F213" s="100">
        <v>2023</v>
      </c>
      <c r="G213" s="191">
        <v>0.8</v>
      </c>
      <c r="H213" s="142"/>
      <c r="I213" s="142"/>
      <c r="J213" s="142"/>
      <c r="K213" s="142"/>
      <c r="L213" s="142"/>
      <c r="M213" s="142"/>
      <c r="N213" s="142"/>
      <c r="P213" s="142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</row>
    <row r="214" spans="1:51" ht="13">
      <c r="A214" s="100"/>
      <c r="B214" s="100"/>
      <c r="C214" s="100"/>
      <c r="D214" s="192" t="s">
        <v>235</v>
      </c>
      <c r="E214" s="190">
        <v>0.35</v>
      </c>
      <c r="F214" s="100">
        <v>2024</v>
      </c>
      <c r="G214" s="191">
        <v>0.8</v>
      </c>
      <c r="H214" s="142"/>
      <c r="I214" s="142"/>
      <c r="J214" s="142"/>
      <c r="K214" s="142"/>
      <c r="L214" s="142"/>
      <c r="M214" s="142"/>
      <c r="N214" s="142"/>
      <c r="P214" s="142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</row>
    <row r="215" spans="1:51" ht="13">
      <c r="A215" s="100"/>
      <c r="B215" s="100"/>
      <c r="C215" s="100"/>
      <c r="D215" s="192" t="s">
        <v>236</v>
      </c>
      <c r="E215" s="190">
        <v>0.37</v>
      </c>
      <c r="F215" s="100">
        <v>2025</v>
      </c>
      <c r="G215" s="191">
        <v>0.9</v>
      </c>
      <c r="H215" s="142"/>
      <c r="I215" s="142"/>
      <c r="J215" s="142"/>
      <c r="K215" s="142"/>
      <c r="L215" s="142"/>
      <c r="M215" s="142"/>
      <c r="N215" s="142"/>
      <c r="P215" s="142"/>
      <c r="AD215" s="99"/>
      <c r="AE215" s="99"/>
      <c r="AF215" s="99"/>
      <c r="AG215" s="99"/>
      <c r="AH215" s="99"/>
      <c r="AI215" s="99"/>
      <c r="AJ215" s="99"/>
      <c r="AK215" s="99"/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  <c r="AV215" s="99"/>
      <c r="AW215" s="99"/>
      <c r="AX215" s="99"/>
      <c r="AY215" s="99"/>
    </row>
    <row r="216" spans="1:51" ht="13">
      <c r="A216" s="100"/>
      <c r="B216" s="100"/>
      <c r="C216" s="100"/>
      <c r="D216" s="192" t="s">
        <v>237</v>
      </c>
      <c r="E216" s="190">
        <v>0.4</v>
      </c>
      <c r="F216" s="100">
        <v>2026</v>
      </c>
      <c r="G216" s="191">
        <v>0.9</v>
      </c>
      <c r="H216" s="142"/>
      <c r="I216" s="142"/>
      <c r="J216" s="142"/>
      <c r="K216" s="142"/>
      <c r="L216" s="142"/>
      <c r="M216" s="142"/>
      <c r="N216" s="142"/>
      <c r="P216" s="142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  <c r="AV216" s="99"/>
      <c r="AW216" s="99"/>
      <c r="AX216" s="99"/>
      <c r="AY216" s="99"/>
    </row>
    <row r="217" spans="1:51" ht="13">
      <c r="A217" s="100"/>
      <c r="B217" s="100"/>
      <c r="C217" s="100"/>
      <c r="D217" s="192" t="s">
        <v>238</v>
      </c>
      <c r="E217" s="190">
        <v>0.45</v>
      </c>
      <c r="F217" s="100">
        <v>2027</v>
      </c>
      <c r="G217" s="191">
        <v>0.9</v>
      </c>
      <c r="H217" s="142"/>
      <c r="I217" s="142"/>
      <c r="J217" s="142"/>
      <c r="K217" s="142"/>
      <c r="L217" s="142"/>
      <c r="M217" s="142"/>
      <c r="N217" s="142"/>
      <c r="P217" s="142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  <c r="AV217" s="99"/>
      <c r="AW217" s="99"/>
      <c r="AX217" s="99"/>
      <c r="AY217" s="99"/>
    </row>
    <row r="218" spans="1:51" ht="13">
      <c r="A218" s="100"/>
      <c r="B218" s="100"/>
      <c r="C218" s="100"/>
      <c r="D218" s="192" t="s">
        <v>305</v>
      </c>
      <c r="E218" s="190">
        <v>0.5</v>
      </c>
      <c r="F218" s="100">
        <v>2028</v>
      </c>
      <c r="G218" s="191">
        <v>0.9</v>
      </c>
      <c r="H218" s="142"/>
      <c r="I218" s="142"/>
      <c r="J218" s="142"/>
      <c r="K218" s="142"/>
      <c r="L218" s="142"/>
      <c r="M218" s="142"/>
      <c r="N218" s="142"/>
      <c r="P218" s="142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  <c r="AV218" s="99"/>
      <c r="AW218" s="99"/>
      <c r="AX218" s="99"/>
      <c r="AY218" s="99"/>
    </row>
    <row r="219" spans="1:51" ht="13">
      <c r="A219" s="100"/>
      <c r="B219" s="100"/>
      <c r="C219" s="100"/>
      <c r="D219" s="192" t="s">
        <v>239</v>
      </c>
      <c r="E219" s="190">
        <v>0.2</v>
      </c>
      <c r="F219" s="100"/>
      <c r="G219" s="194"/>
      <c r="H219" s="142"/>
      <c r="I219" s="142"/>
      <c r="J219" s="142"/>
      <c r="K219" s="142"/>
      <c r="L219" s="142"/>
      <c r="M219" s="142"/>
      <c r="N219" s="142"/>
      <c r="P219" s="142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  <c r="AV219" s="99"/>
      <c r="AW219" s="99"/>
      <c r="AX219" s="99"/>
      <c r="AY219" s="99"/>
    </row>
    <row r="220" spans="1:51" ht="13">
      <c r="A220" s="100"/>
      <c r="B220" s="100"/>
      <c r="C220" s="100"/>
      <c r="D220" s="100"/>
      <c r="E220" s="100"/>
      <c r="F220" s="100"/>
      <c r="G220" s="194"/>
      <c r="H220" s="142"/>
      <c r="I220" s="142"/>
      <c r="J220" s="142"/>
      <c r="K220" s="142"/>
      <c r="L220" s="142"/>
      <c r="M220" s="142"/>
      <c r="N220" s="142"/>
      <c r="P220" s="142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</row>
    <row r="221" spans="1:51" ht="13">
      <c r="A221" s="100"/>
      <c r="B221" s="100"/>
      <c r="C221" s="100"/>
      <c r="D221" s="100"/>
      <c r="E221" s="100"/>
      <c r="F221" s="100"/>
      <c r="G221" s="194"/>
      <c r="H221" s="142"/>
      <c r="I221" s="142"/>
      <c r="J221" s="142"/>
      <c r="K221" s="142"/>
      <c r="L221" s="142"/>
      <c r="M221" s="142"/>
      <c r="N221" s="142"/>
      <c r="P221" s="142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  <c r="AV221" s="99"/>
      <c r="AW221" s="99"/>
      <c r="AX221" s="99"/>
      <c r="AY221" s="99"/>
    </row>
    <row r="222" spans="1:51" ht="13">
      <c r="A222" s="100"/>
      <c r="B222" s="100"/>
      <c r="C222" s="100"/>
      <c r="D222" s="100"/>
      <c r="E222" s="100"/>
      <c r="F222" s="100"/>
      <c r="G222" s="194"/>
      <c r="H222" s="142"/>
      <c r="I222" s="142"/>
      <c r="J222" s="142"/>
      <c r="K222" s="142"/>
      <c r="L222" s="142"/>
      <c r="M222" s="142"/>
      <c r="N222" s="142"/>
      <c r="P222" s="142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  <c r="AV222" s="99"/>
      <c r="AW222" s="99"/>
      <c r="AX222" s="99"/>
      <c r="AY222" s="99"/>
    </row>
    <row r="223" spans="1:51" ht="13">
      <c r="A223" s="100"/>
      <c r="B223" s="100"/>
      <c r="C223" s="100"/>
      <c r="D223" s="100"/>
      <c r="E223" s="100"/>
      <c r="F223" s="100"/>
      <c r="G223" s="194"/>
      <c r="H223" s="142"/>
      <c r="I223" s="142"/>
      <c r="J223" s="142"/>
      <c r="K223" s="142"/>
      <c r="L223" s="142"/>
      <c r="M223" s="142"/>
      <c r="N223" s="142"/>
      <c r="P223" s="142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  <c r="AV223" s="99"/>
      <c r="AW223" s="99"/>
      <c r="AX223" s="99"/>
      <c r="AY223" s="99"/>
    </row>
    <row r="224" spans="1:51" ht="13">
      <c r="A224" s="100"/>
      <c r="B224" s="100"/>
      <c r="C224" s="100"/>
      <c r="D224" s="100"/>
      <c r="E224" s="100"/>
      <c r="F224" s="100"/>
      <c r="G224" s="194"/>
      <c r="H224" s="142"/>
      <c r="I224" s="142"/>
      <c r="J224" s="142"/>
      <c r="K224" s="142"/>
      <c r="L224" s="142"/>
      <c r="M224" s="142"/>
      <c r="N224" s="142"/>
      <c r="P224" s="142"/>
      <c r="AD224" s="99"/>
      <c r="AE224" s="99"/>
      <c r="AF224" s="99"/>
      <c r="AG224" s="99"/>
      <c r="AH224" s="99"/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  <c r="AV224" s="99"/>
      <c r="AW224" s="99"/>
      <c r="AX224" s="99"/>
      <c r="AY224" s="99"/>
    </row>
    <row r="225" spans="1:51" ht="13">
      <c r="A225" s="100"/>
      <c r="B225" s="100"/>
      <c r="C225" s="100"/>
      <c r="D225" s="100"/>
      <c r="E225" s="100"/>
      <c r="F225" s="100"/>
      <c r="G225" s="194"/>
      <c r="H225" s="142"/>
      <c r="I225" s="142"/>
      <c r="J225" s="142"/>
      <c r="K225" s="142"/>
      <c r="L225" s="142"/>
      <c r="M225" s="142"/>
      <c r="N225" s="142"/>
      <c r="P225" s="142"/>
      <c r="AD225" s="99"/>
      <c r="AE225" s="99"/>
      <c r="AF225" s="99"/>
      <c r="AG225" s="99"/>
      <c r="AH225" s="99"/>
      <c r="AI225" s="99"/>
      <c r="AJ225" s="99"/>
      <c r="AK225" s="99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</row>
    <row r="226" spans="1:51">
      <c r="A226" s="100"/>
      <c r="B226" s="100"/>
      <c r="C226" s="100"/>
      <c r="D226" s="189" t="s">
        <v>306</v>
      </c>
      <c r="E226" s="195" t="s">
        <v>307</v>
      </c>
      <c r="F226" s="100"/>
      <c r="G226" s="194"/>
      <c r="H226" s="142"/>
      <c r="I226" s="142"/>
      <c r="J226" s="142"/>
      <c r="K226" s="142"/>
      <c r="L226" s="142"/>
      <c r="M226" s="142"/>
      <c r="N226" s="142"/>
      <c r="P226" s="142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  <c r="AV226" s="99"/>
      <c r="AW226" s="99"/>
      <c r="AX226" s="99"/>
      <c r="AY226" s="99"/>
    </row>
    <row r="227" spans="1:51" ht="13">
      <c r="A227" s="100"/>
      <c r="B227" s="100"/>
      <c r="C227" s="100"/>
      <c r="D227" s="100"/>
      <c r="E227" s="100"/>
      <c r="F227" s="100"/>
      <c r="G227" s="194"/>
      <c r="H227" s="142"/>
      <c r="I227" s="142"/>
      <c r="J227" s="142"/>
      <c r="K227" s="142"/>
      <c r="L227" s="142"/>
      <c r="M227" s="142"/>
      <c r="N227" s="142"/>
      <c r="P227" s="142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  <c r="AV227" s="99"/>
      <c r="AW227" s="99"/>
      <c r="AX227" s="99"/>
      <c r="AY227" s="99"/>
    </row>
    <row r="228" spans="1:51" ht="13">
      <c r="A228" s="100"/>
      <c r="B228" s="100"/>
      <c r="C228" s="100"/>
      <c r="D228" s="100"/>
      <c r="E228" s="100"/>
      <c r="F228" s="100"/>
      <c r="G228" s="194"/>
      <c r="H228" s="142"/>
      <c r="I228" s="142"/>
      <c r="J228" s="142"/>
      <c r="K228" s="142"/>
      <c r="L228" s="142"/>
      <c r="M228" s="142"/>
      <c r="N228" s="142"/>
      <c r="P228" s="142"/>
      <c r="AD228" s="99"/>
      <c r="AE228" s="99"/>
      <c r="AF228" s="99"/>
      <c r="AG228" s="99"/>
      <c r="AH228" s="99"/>
      <c r="AI228" s="99"/>
      <c r="AJ228" s="99"/>
      <c r="AK228" s="99"/>
      <c r="AL228" s="99"/>
      <c r="AM228" s="99"/>
      <c r="AN228" s="99"/>
      <c r="AO228" s="99"/>
      <c r="AP228" s="99"/>
      <c r="AQ228" s="99"/>
      <c r="AR228" s="99"/>
      <c r="AS228" s="99"/>
      <c r="AT228" s="99"/>
      <c r="AU228" s="99"/>
      <c r="AV228" s="99"/>
      <c r="AW228" s="99"/>
      <c r="AX228" s="99"/>
      <c r="AY228" s="99"/>
    </row>
    <row r="229" spans="1:51" ht="13">
      <c r="A229" s="100"/>
      <c r="B229" s="100"/>
      <c r="C229" s="100"/>
      <c r="D229" s="100"/>
      <c r="E229" s="100"/>
      <c r="F229" s="100"/>
      <c r="G229" s="194"/>
      <c r="H229" s="142"/>
      <c r="I229" s="142"/>
      <c r="J229" s="142"/>
      <c r="K229" s="142"/>
      <c r="L229" s="142"/>
      <c r="M229" s="142"/>
      <c r="N229" s="142"/>
      <c r="P229" s="142"/>
      <c r="AD229" s="99"/>
      <c r="AE229" s="99"/>
      <c r="AF229" s="99"/>
      <c r="AG229" s="99"/>
      <c r="AH229" s="99"/>
      <c r="AI229" s="99"/>
      <c r="AJ229" s="99"/>
      <c r="AK229" s="99"/>
      <c r="AL229" s="99"/>
      <c r="AM229" s="99"/>
      <c r="AN229" s="99"/>
      <c r="AO229" s="99"/>
      <c r="AP229" s="99"/>
      <c r="AQ229" s="99"/>
      <c r="AR229" s="99"/>
      <c r="AS229" s="99"/>
      <c r="AT229" s="99"/>
      <c r="AU229" s="99"/>
      <c r="AV229" s="99"/>
      <c r="AW229" s="99"/>
      <c r="AX229" s="99"/>
      <c r="AY229" s="99"/>
    </row>
    <row r="230" spans="1:51" ht="13">
      <c r="A230" s="100"/>
      <c r="B230" s="100"/>
      <c r="C230" s="100"/>
      <c r="D230" s="100" t="s">
        <v>366</v>
      </c>
      <c r="E230" s="100" t="s">
        <v>367</v>
      </c>
      <c r="F230" s="100"/>
      <c r="G230" s="194"/>
      <c r="H230" s="142"/>
      <c r="I230" s="142"/>
      <c r="J230" s="142"/>
      <c r="K230" s="142"/>
      <c r="L230" s="142"/>
      <c r="M230" s="142"/>
      <c r="N230" s="142"/>
      <c r="P230" s="142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99"/>
      <c r="AR230" s="99"/>
      <c r="AS230" s="99"/>
      <c r="AT230" s="99"/>
      <c r="AU230" s="99"/>
      <c r="AV230" s="99"/>
      <c r="AW230" s="99"/>
      <c r="AX230" s="99"/>
      <c r="AY230" s="99"/>
    </row>
    <row r="231" spans="1:51" ht="13">
      <c r="A231" s="100"/>
      <c r="B231" s="100"/>
      <c r="C231" s="100"/>
      <c r="D231" s="100" t="s">
        <v>339</v>
      </c>
      <c r="E231" s="100">
        <v>1057.8409999999999</v>
      </c>
      <c r="F231" s="100"/>
      <c r="G231" s="194"/>
      <c r="H231" s="142"/>
      <c r="I231" s="142"/>
      <c r="J231" s="142"/>
      <c r="K231" s="142"/>
      <c r="L231" s="142"/>
      <c r="M231" s="142"/>
      <c r="N231" s="142"/>
      <c r="P231" s="142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</row>
    <row r="232" spans="1:51" ht="13">
      <c r="A232" s="100"/>
      <c r="B232" s="100"/>
      <c r="C232" s="100"/>
      <c r="D232" s="100" t="s">
        <v>340</v>
      </c>
      <c r="E232" s="100">
        <v>497.55700000000002</v>
      </c>
      <c r="F232" s="100"/>
      <c r="G232" s="194"/>
      <c r="H232" s="142"/>
      <c r="I232" s="142"/>
      <c r="J232" s="142"/>
      <c r="K232" s="142"/>
      <c r="L232" s="142"/>
      <c r="M232" s="142"/>
      <c r="N232" s="142"/>
      <c r="P232" s="142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  <c r="AV232" s="99"/>
      <c r="AW232" s="99"/>
      <c r="AX232" s="99"/>
      <c r="AY232" s="99"/>
    </row>
    <row r="233" spans="1:51" ht="13">
      <c r="A233" s="100"/>
      <c r="B233" s="100"/>
      <c r="C233" s="100"/>
      <c r="D233" s="100" t="s">
        <v>341</v>
      </c>
      <c r="E233" s="100">
        <v>779.38199999999995</v>
      </c>
      <c r="F233" s="100"/>
      <c r="G233" s="194"/>
      <c r="H233" s="142"/>
      <c r="I233" s="142"/>
      <c r="J233" s="142"/>
      <c r="K233" s="142"/>
      <c r="L233" s="142"/>
      <c r="M233" s="142"/>
      <c r="N233" s="142"/>
      <c r="P233" s="142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  <c r="AV233" s="99"/>
      <c r="AW233" s="99"/>
      <c r="AX233" s="99"/>
      <c r="AY233" s="99"/>
    </row>
    <row r="234" spans="1:51" ht="13">
      <c r="A234" s="100"/>
      <c r="B234" s="100"/>
      <c r="C234" s="100"/>
      <c r="D234" s="100" t="s">
        <v>342</v>
      </c>
      <c r="E234" s="100">
        <v>499.27800000000002</v>
      </c>
      <c r="F234" s="100"/>
      <c r="G234" s="194"/>
      <c r="H234" s="142"/>
      <c r="I234" s="142"/>
      <c r="J234" s="142"/>
      <c r="K234" s="142"/>
      <c r="L234" s="142"/>
      <c r="M234" s="142"/>
      <c r="N234" s="142"/>
      <c r="P234" s="142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  <c r="AV234" s="99"/>
      <c r="AW234" s="99"/>
      <c r="AX234" s="99"/>
      <c r="AY234" s="99"/>
    </row>
    <row r="235" spans="1:51" ht="13">
      <c r="A235" s="100"/>
      <c r="B235" s="100"/>
      <c r="C235" s="100"/>
      <c r="D235" s="100" t="s">
        <v>343</v>
      </c>
      <c r="E235" s="100">
        <v>774.298</v>
      </c>
      <c r="F235" s="100"/>
      <c r="G235" s="194"/>
      <c r="H235" s="142"/>
      <c r="I235" s="142"/>
      <c r="J235" s="142"/>
      <c r="K235" s="142"/>
      <c r="L235" s="142"/>
      <c r="M235" s="142"/>
      <c r="N235" s="142"/>
      <c r="P235" s="142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99"/>
      <c r="AW235" s="99"/>
      <c r="AX235" s="99"/>
      <c r="AY235" s="99"/>
    </row>
    <row r="236" spans="1:51" ht="13">
      <c r="A236" s="100"/>
      <c r="B236" s="100"/>
      <c r="C236" s="100"/>
      <c r="D236" s="100" t="s">
        <v>344</v>
      </c>
      <c r="E236" s="100">
        <v>816.89300000000003</v>
      </c>
      <c r="F236" s="100"/>
      <c r="G236" s="194"/>
      <c r="H236" s="142"/>
      <c r="I236" s="142"/>
      <c r="J236" s="142"/>
      <c r="K236" s="142"/>
      <c r="L236" s="142"/>
      <c r="M236" s="142"/>
      <c r="N236" s="142"/>
      <c r="P236" s="142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  <c r="AY236" s="99"/>
    </row>
    <row r="237" spans="1:51" ht="13">
      <c r="A237" s="100"/>
      <c r="B237" s="100"/>
      <c r="C237" s="100"/>
      <c r="D237" s="100" t="s">
        <v>345</v>
      </c>
      <c r="E237" s="100">
        <v>1163.0650000000001</v>
      </c>
      <c r="F237" s="100"/>
      <c r="G237" s="194"/>
      <c r="H237" s="142"/>
      <c r="I237" s="142"/>
      <c r="J237" s="142"/>
      <c r="K237" s="142"/>
      <c r="L237" s="142"/>
      <c r="M237" s="142"/>
      <c r="N237" s="142"/>
      <c r="P237" s="142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/>
      <c r="AT237" s="99"/>
      <c r="AU237" s="99"/>
      <c r="AV237" s="99"/>
      <c r="AW237" s="99"/>
      <c r="AX237" s="99"/>
      <c r="AY237" s="99"/>
    </row>
    <row r="238" spans="1:51" ht="13">
      <c r="A238" s="100"/>
      <c r="B238" s="100"/>
      <c r="C238" s="100"/>
      <c r="D238" s="100" t="s">
        <v>346</v>
      </c>
      <c r="E238" s="100">
        <v>1586.9469999999999</v>
      </c>
      <c r="F238" s="100"/>
      <c r="G238" s="194"/>
      <c r="H238" s="142"/>
      <c r="I238" s="142"/>
      <c r="J238" s="142"/>
      <c r="K238" s="142"/>
      <c r="L238" s="142"/>
      <c r="M238" s="142"/>
      <c r="N238" s="142"/>
      <c r="P238" s="142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  <c r="AV238" s="99"/>
      <c r="AW238" s="99"/>
      <c r="AX238" s="99"/>
      <c r="AY238" s="99"/>
    </row>
    <row r="239" spans="1:51" ht="13">
      <c r="A239" s="100"/>
      <c r="B239" s="100"/>
      <c r="C239" s="100"/>
      <c r="D239" s="100" t="s">
        <v>347</v>
      </c>
      <c r="E239" s="100">
        <v>1488.6880000000001</v>
      </c>
      <c r="F239" s="100"/>
      <c r="G239" s="194"/>
      <c r="H239" s="142"/>
      <c r="I239" s="142"/>
      <c r="J239" s="142"/>
      <c r="K239" s="142"/>
      <c r="L239" s="142"/>
      <c r="M239" s="142"/>
      <c r="N239" s="142"/>
      <c r="P239" s="142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  <c r="AV239" s="99"/>
      <c r="AW239" s="99"/>
      <c r="AX239" s="99"/>
      <c r="AY239" s="99"/>
    </row>
    <row r="240" spans="1:51" ht="13">
      <c r="A240" s="100"/>
      <c r="B240" s="100"/>
      <c r="C240" s="100"/>
      <c r="D240" s="100" t="s">
        <v>348</v>
      </c>
      <c r="E240" s="100">
        <v>943.41800000000001</v>
      </c>
      <c r="F240" s="100"/>
      <c r="G240" s="194"/>
      <c r="H240" s="142"/>
      <c r="I240" s="142"/>
      <c r="J240" s="142"/>
      <c r="K240" s="142"/>
      <c r="L240" s="142"/>
      <c r="M240" s="142"/>
      <c r="N240" s="142"/>
      <c r="P240" s="142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  <c r="AY240" s="99"/>
    </row>
    <row r="241" spans="1:51" ht="13">
      <c r="A241" s="100"/>
      <c r="B241" s="100"/>
      <c r="C241" s="100"/>
      <c r="D241" s="100" t="s">
        <v>349</v>
      </c>
      <c r="E241" s="100">
        <v>540.48</v>
      </c>
      <c r="F241" s="100"/>
      <c r="G241" s="194"/>
      <c r="H241" s="142"/>
      <c r="I241" s="142"/>
      <c r="J241" s="142"/>
      <c r="K241" s="142"/>
      <c r="L241" s="142"/>
      <c r="M241" s="142"/>
      <c r="N241" s="142"/>
      <c r="P241" s="142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  <c r="AV241" s="99"/>
      <c r="AW241" s="99"/>
      <c r="AX241" s="99"/>
      <c r="AY241" s="99"/>
    </row>
    <row r="242" spans="1:51" ht="13">
      <c r="A242" s="100"/>
      <c r="B242" s="100"/>
      <c r="C242" s="100"/>
      <c r="D242" s="100" t="s">
        <v>350</v>
      </c>
      <c r="E242" s="100">
        <v>605.87199999999996</v>
      </c>
      <c r="F242" s="100"/>
      <c r="G242" s="194"/>
      <c r="H242" s="142"/>
      <c r="I242" s="142"/>
      <c r="J242" s="142"/>
      <c r="K242" s="142"/>
      <c r="L242" s="142"/>
      <c r="M242" s="142"/>
      <c r="N242" s="142"/>
      <c r="P242" s="142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  <c r="AX242" s="99"/>
      <c r="AY242" s="99"/>
    </row>
    <row r="243" spans="1:51" ht="13">
      <c r="A243" s="100"/>
      <c r="B243" s="100"/>
      <c r="C243" s="100"/>
      <c r="D243" s="100" t="s">
        <v>351</v>
      </c>
      <c r="E243" s="100">
        <v>886.58</v>
      </c>
      <c r="F243" s="100"/>
      <c r="G243" s="194"/>
      <c r="H243" s="142"/>
      <c r="I243" s="142"/>
      <c r="J243" s="142"/>
      <c r="K243" s="142"/>
      <c r="L243" s="142"/>
      <c r="M243" s="142"/>
      <c r="N243" s="142"/>
      <c r="P243" s="142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  <c r="AV243" s="99"/>
      <c r="AW243" s="99"/>
      <c r="AX243" s="99"/>
      <c r="AY243" s="99"/>
    </row>
    <row r="244" spans="1:51" ht="13">
      <c r="A244" s="100"/>
      <c r="B244" s="100"/>
      <c r="C244" s="100"/>
      <c r="D244" s="100" t="s">
        <v>352</v>
      </c>
      <c r="E244" s="100">
        <v>1209.3109999999999</v>
      </c>
      <c r="F244" s="100"/>
      <c r="G244" s="194"/>
      <c r="H244" s="142"/>
      <c r="I244" s="142"/>
      <c r="J244" s="142"/>
      <c r="K244" s="142"/>
      <c r="L244" s="142"/>
      <c r="M244" s="142"/>
      <c r="N244" s="142"/>
      <c r="P244" s="142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  <c r="AV244" s="99"/>
      <c r="AW244" s="99"/>
      <c r="AX244" s="99"/>
      <c r="AY244" s="99"/>
    </row>
    <row r="245" spans="1:51" ht="13">
      <c r="A245" s="100"/>
      <c r="B245" s="100"/>
      <c r="C245" s="100"/>
      <c r="D245" s="100" t="s">
        <v>353</v>
      </c>
      <c r="E245" s="100">
        <v>275.38900000000001</v>
      </c>
      <c r="F245" s="100"/>
      <c r="G245" s="194"/>
      <c r="H245" s="142"/>
      <c r="I245" s="142"/>
      <c r="J245" s="142"/>
      <c r="K245" s="142"/>
      <c r="L245" s="142"/>
      <c r="M245" s="142"/>
      <c r="N245" s="142"/>
      <c r="P245" s="142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  <c r="AV245" s="99"/>
      <c r="AW245" s="99"/>
      <c r="AX245" s="99"/>
      <c r="AY245" s="99"/>
    </row>
    <row r="246" spans="1:51" ht="13">
      <c r="A246" s="100"/>
      <c r="B246" s="100"/>
      <c r="C246" s="100"/>
      <c r="D246" s="100" t="s">
        <v>354</v>
      </c>
      <c r="E246" s="100">
        <v>1599.922</v>
      </c>
      <c r="F246" s="100"/>
      <c r="G246" s="194"/>
      <c r="H246" s="142"/>
      <c r="I246" s="142"/>
      <c r="J246" s="142"/>
      <c r="K246" s="142"/>
      <c r="L246" s="142"/>
      <c r="M246" s="142"/>
      <c r="N246" s="142"/>
      <c r="P246" s="142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/>
      <c r="AN246" s="99"/>
      <c r="AO246" s="99"/>
      <c r="AP246" s="99"/>
      <c r="AQ246" s="99"/>
      <c r="AR246" s="99"/>
      <c r="AS246" s="99"/>
      <c r="AT246" s="99"/>
      <c r="AU246" s="99"/>
      <c r="AV246" s="99"/>
      <c r="AW246" s="99"/>
      <c r="AX246" s="99"/>
      <c r="AY246" s="99"/>
    </row>
    <row r="247" spans="1:51" ht="13">
      <c r="A247" s="100"/>
      <c r="B247" s="100"/>
      <c r="C247" s="100"/>
      <c r="D247" s="100" t="s">
        <v>355</v>
      </c>
      <c r="E247" s="100">
        <v>660.31100000000004</v>
      </c>
      <c r="F247" s="100"/>
      <c r="G247" s="194"/>
      <c r="H247" s="142"/>
      <c r="I247" s="142"/>
      <c r="J247" s="142"/>
      <c r="K247" s="142"/>
      <c r="L247" s="142"/>
      <c r="M247" s="142"/>
      <c r="N247" s="142"/>
      <c r="P247" s="142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  <c r="AV247" s="99"/>
      <c r="AW247" s="99"/>
      <c r="AX247" s="99"/>
      <c r="AY247" s="99"/>
    </row>
    <row r="248" spans="1:51" ht="13">
      <c r="A248" s="100"/>
      <c r="B248" s="100"/>
      <c r="C248" s="100"/>
      <c r="D248" s="100" t="s">
        <v>356</v>
      </c>
      <c r="E248" s="100">
        <v>1224.1869999999999</v>
      </c>
      <c r="F248" s="100"/>
      <c r="G248" s="194"/>
      <c r="H248" s="142"/>
      <c r="I248" s="142"/>
      <c r="J248" s="142"/>
      <c r="K248" s="142"/>
      <c r="L248" s="142"/>
      <c r="M248" s="142"/>
      <c r="N248" s="142"/>
      <c r="P248" s="142"/>
      <c r="AD248" s="99"/>
      <c r="AE248" s="99"/>
      <c r="AF248" s="99"/>
      <c r="AG248" s="99"/>
      <c r="AH248" s="99"/>
      <c r="AI248" s="99"/>
      <c r="AJ248" s="99"/>
      <c r="AK248" s="99"/>
      <c r="AL248" s="99"/>
      <c r="AM248" s="99"/>
      <c r="AN248" s="99"/>
      <c r="AO248" s="99"/>
      <c r="AP248" s="99"/>
      <c r="AQ248" s="99"/>
      <c r="AR248" s="99"/>
      <c r="AS248" s="99"/>
      <c r="AT248" s="99"/>
      <c r="AU248" s="99"/>
      <c r="AV248" s="99"/>
      <c r="AW248" s="99"/>
      <c r="AX248" s="99"/>
      <c r="AY248" s="99"/>
    </row>
    <row r="249" spans="1:51" ht="13">
      <c r="A249" s="100"/>
      <c r="B249" s="100"/>
      <c r="C249" s="100"/>
      <c r="D249" s="100" t="s">
        <v>357</v>
      </c>
      <c r="E249" s="100">
        <v>1005.904</v>
      </c>
      <c r="F249" s="100"/>
      <c r="G249" s="194"/>
      <c r="H249" s="142"/>
      <c r="I249" s="142"/>
      <c r="J249" s="142"/>
      <c r="K249" s="142"/>
      <c r="L249" s="142"/>
      <c r="M249" s="142"/>
      <c r="N249" s="142"/>
      <c r="P249" s="142"/>
      <c r="AD249" s="99"/>
      <c r="AE249" s="99"/>
      <c r="AF249" s="99"/>
      <c r="AG249" s="99"/>
      <c r="AH249" s="99"/>
      <c r="AI249" s="99"/>
      <c r="AJ249" s="99"/>
      <c r="AK249" s="99"/>
      <c r="AL249" s="99"/>
      <c r="AM249" s="99"/>
      <c r="AN249" s="99"/>
      <c r="AO249" s="99"/>
      <c r="AP249" s="99"/>
      <c r="AQ249" s="99"/>
      <c r="AR249" s="99"/>
      <c r="AS249" s="99"/>
      <c r="AT249" s="99"/>
      <c r="AU249" s="99"/>
      <c r="AV249" s="99"/>
      <c r="AW249" s="99"/>
      <c r="AX249" s="99"/>
      <c r="AY249" s="99"/>
    </row>
    <row r="250" spans="1:51" ht="13">
      <c r="A250" s="100"/>
      <c r="B250" s="100"/>
      <c r="C250" s="100"/>
      <c r="D250" s="100" t="s">
        <v>358</v>
      </c>
      <c r="E250" s="100">
        <v>1131.7329999999999</v>
      </c>
      <c r="F250" s="100"/>
      <c r="G250" s="194"/>
      <c r="H250" s="142"/>
      <c r="I250" s="142"/>
      <c r="J250" s="142"/>
      <c r="K250" s="142"/>
      <c r="L250" s="142"/>
      <c r="M250" s="142"/>
      <c r="N250" s="142"/>
      <c r="P250" s="142"/>
      <c r="AD250" s="99"/>
      <c r="AE250" s="99"/>
      <c r="AF250" s="99"/>
      <c r="AG250" s="99"/>
      <c r="AH250" s="99"/>
      <c r="AI250" s="99"/>
      <c r="AJ250" s="99"/>
      <c r="AK250" s="99"/>
      <c r="AL250" s="99"/>
      <c r="AM250" s="99"/>
      <c r="AN250" s="99"/>
      <c r="AO250" s="99"/>
      <c r="AP250" s="99"/>
      <c r="AQ250" s="99"/>
      <c r="AR250" s="99"/>
      <c r="AS250" s="99"/>
      <c r="AT250" s="99"/>
      <c r="AU250" s="99"/>
      <c r="AV250" s="99"/>
      <c r="AW250" s="99"/>
      <c r="AX250" s="99"/>
      <c r="AY250" s="99"/>
    </row>
    <row r="251" spans="1:51" ht="13">
      <c r="A251" s="100"/>
      <c r="B251" s="100"/>
      <c r="C251" s="100"/>
      <c r="D251" s="100" t="s">
        <v>359</v>
      </c>
      <c r="E251" s="100">
        <v>959.38099999999997</v>
      </c>
      <c r="F251" s="100"/>
      <c r="G251" s="194"/>
      <c r="H251" s="142"/>
      <c r="I251" s="142"/>
      <c r="J251" s="142"/>
      <c r="K251" s="142"/>
      <c r="L251" s="142"/>
      <c r="M251" s="142"/>
      <c r="N251" s="142"/>
      <c r="P251" s="142"/>
      <c r="AD251" s="99"/>
      <c r="AE251" s="99"/>
      <c r="AF251" s="99"/>
      <c r="AG251" s="99"/>
      <c r="AH251" s="99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99"/>
      <c r="AU251" s="99"/>
      <c r="AV251" s="99"/>
      <c r="AW251" s="99"/>
      <c r="AX251" s="99"/>
      <c r="AY251" s="99"/>
    </row>
    <row r="252" spans="1:51" ht="13">
      <c r="A252" s="100"/>
      <c r="B252" s="100"/>
      <c r="C252" s="100"/>
      <c r="D252" s="100" t="s">
        <v>360</v>
      </c>
      <c r="E252" s="100">
        <v>975.25300000000004</v>
      </c>
      <c r="F252" s="100"/>
      <c r="G252" s="194"/>
      <c r="H252" s="142"/>
      <c r="I252" s="142"/>
      <c r="J252" s="142"/>
      <c r="K252" s="142"/>
      <c r="L252" s="142"/>
      <c r="M252" s="142"/>
      <c r="N252" s="142"/>
      <c r="P252" s="142"/>
      <c r="AD252" s="99"/>
      <c r="AE252" s="99"/>
      <c r="AF252" s="99"/>
      <c r="AG252" s="99"/>
      <c r="AH252" s="99"/>
      <c r="AI252" s="99"/>
      <c r="AJ252" s="99"/>
      <c r="AK252" s="99"/>
      <c r="AL252" s="99"/>
      <c r="AM252" s="99"/>
      <c r="AN252" s="99"/>
      <c r="AO252" s="99"/>
      <c r="AP252" s="99"/>
      <c r="AQ252" s="99"/>
      <c r="AR252" s="99"/>
      <c r="AS252" s="99"/>
      <c r="AT252" s="99"/>
      <c r="AU252" s="99"/>
      <c r="AV252" s="99"/>
      <c r="AW252" s="99"/>
      <c r="AX252" s="99"/>
      <c r="AY252" s="99"/>
    </row>
    <row r="253" spans="1:51" ht="13">
      <c r="A253" s="100"/>
      <c r="B253" s="100"/>
      <c r="C253" s="100"/>
      <c r="D253" s="100" t="s">
        <v>361</v>
      </c>
      <c r="E253" s="100">
        <v>803.65800000000002</v>
      </c>
      <c r="F253" s="100"/>
      <c r="G253" s="194"/>
      <c r="H253" s="142"/>
      <c r="I253" s="142"/>
      <c r="J253" s="142"/>
      <c r="K253" s="142"/>
      <c r="L253" s="142"/>
      <c r="M253" s="142"/>
      <c r="N253" s="142"/>
      <c r="P253" s="142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</row>
    <row r="254" spans="1:51" ht="13">
      <c r="A254" s="100"/>
      <c r="B254" s="100"/>
      <c r="C254" s="100"/>
      <c r="D254" s="100" t="s">
        <v>362</v>
      </c>
      <c r="E254" s="100">
        <v>1380.154</v>
      </c>
      <c r="F254" s="100"/>
      <c r="G254" s="194"/>
      <c r="H254" s="142"/>
      <c r="I254" s="142"/>
      <c r="J254" s="142"/>
      <c r="K254" s="142"/>
      <c r="L254" s="142"/>
      <c r="M254" s="142"/>
      <c r="N254" s="142"/>
      <c r="P254" s="142"/>
      <c r="AD254" s="99"/>
      <c r="AE254" s="99"/>
      <c r="AF254" s="99"/>
      <c r="AG254" s="99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</row>
    <row r="255" spans="1:51" ht="13">
      <c r="A255" s="100"/>
      <c r="B255" s="100"/>
      <c r="C255" s="100"/>
      <c r="D255" s="100" t="s">
        <v>363</v>
      </c>
      <c r="E255" s="100">
        <v>897.65899999999999</v>
      </c>
      <c r="F255" s="100"/>
      <c r="G255" s="194"/>
      <c r="H255" s="142"/>
      <c r="I255" s="142"/>
      <c r="J255" s="142"/>
      <c r="K255" s="142"/>
      <c r="L255" s="142"/>
      <c r="M255" s="142"/>
      <c r="N255" s="142"/>
      <c r="P255" s="142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</row>
    <row r="256" spans="1:51" ht="13">
      <c r="A256" s="100"/>
      <c r="B256" s="100"/>
      <c r="C256" s="100"/>
      <c r="D256" s="100" t="s">
        <v>364</v>
      </c>
      <c r="E256" s="100">
        <v>938.625</v>
      </c>
      <c r="F256" s="100"/>
      <c r="G256" s="194"/>
      <c r="H256" s="142"/>
      <c r="I256" s="142"/>
      <c r="J256" s="142"/>
      <c r="K256" s="142"/>
      <c r="L256" s="142"/>
      <c r="M256" s="142"/>
      <c r="N256" s="142"/>
      <c r="P256" s="142"/>
      <c r="AD256" s="99"/>
      <c r="AE256" s="99"/>
      <c r="AF256" s="99"/>
      <c r="AG256" s="99"/>
      <c r="AH256" s="99"/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</row>
    <row r="257" spans="1:51" ht="13">
      <c r="A257" s="100"/>
      <c r="B257" s="100"/>
      <c r="C257" s="100"/>
      <c r="D257" s="100" t="s">
        <v>365</v>
      </c>
      <c r="E257" s="100">
        <v>625.87400000000002</v>
      </c>
      <c r="F257" s="100"/>
      <c r="G257" s="194"/>
      <c r="H257" s="142"/>
      <c r="I257" s="142"/>
      <c r="J257" s="142"/>
      <c r="K257" s="142"/>
      <c r="L257" s="142"/>
      <c r="M257" s="142"/>
      <c r="N257" s="142"/>
      <c r="P257" s="142"/>
      <c r="AD257" s="99"/>
      <c r="AE257" s="99"/>
      <c r="AF257" s="99"/>
      <c r="AG257" s="99"/>
      <c r="AH257" s="99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9"/>
      <c r="AU257" s="99"/>
      <c r="AV257" s="99"/>
      <c r="AW257" s="99"/>
      <c r="AX257" s="99"/>
      <c r="AY257" s="99"/>
    </row>
    <row r="258" spans="1:51" ht="13">
      <c r="A258" s="100"/>
      <c r="B258" s="100"/>
      <c r="C258" s="100"/>
      <c r="D258" s="100"/>
      <c r="E258" s="100"/>
      <c r="F258" s="100"/>
      <c r="G258" s="194"/>
      <c r="H258" s="142"/>
      <c r="I258" s="142"/>
      <c r="J258" s="142"/>
      <c r="K258" s="142"/>
      <c r="L258" s="142"/>
      <c r="M258" s="142"/>
      <c r="N258" s="142"/>
      <c r="P258" s="142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99"/>
      <c r="AU258" s="99"/>
      <c r="AV258" s="99"/>
      <c r="AW258" s="99"/>
      <c r="AX258" s="99"/>
      <c r="AY258" s="99"/>
    </row>
    <row r="259" spans="1:51" ht="13">
      <c r="A259" s="100"/>
      <c r="B259" s="100"/>
      <c r="C259" s="100"/>
      <c r="D259" s="100"/>
      <c r="E259" s="100"/>
      <c r="F259" s="100"/>
      <c r="G259" s="194"/>
      <c r="H259" s="142"/>
      <c r="I259" s="142"/>
      <c r="J259" s="142"/>
      <c r="K259" s="142"/>
      <c r="L259" s="142"/>
      <c r="M259" s="142"/>
      <c r="N259" s="142"/>
      <c r="P259" s="142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  <c r="AV259" s="99"/>
      <c r="AW259" s="99"/>
      <c r="AX259" s="99"/>
      <c r="AY259" s="99"/>
    </row>
    <row r="260" spans="1:51" ht="13">
      <c r="A260" s="100"/>
      <c r="B260" s="100"/>
      <c r="C260" s="100"/>
      <c r="D260" s="100"/>
      <c r="E260" s="100"/>
      <c r="F260" s="100"/>
      <c r="G260" s="194"/>
      <c r="H260" s="142"/>
      <c r="I260" s="142"/>
      <c r="J260" s="142"/>
      <c r="K260" s="142"/>
      <c r="L260" s="142"/>
      <c r="M260" s="142"/>
      <c r="N260" s="142"/>
      <c r="P260" s="142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99"/>
      <c r="AT260" s="99"/>
      <c r="AU260" s="99"/>
      <c r="AV260" s="99"/>
      <c r="AW260" s="99"/>
      <c r="AX260" s="99"/>
      <c r="AY260" s="99"/>
    </row>
    <row r="261" spans="1:51" ht="13">
      <c r="A261" s="100"/>
      <c r="B261" s="100"/>
      <c r="C261" s="100"/>
      <c r="D261" s="100"/>
      <c r="E261" s="100"/>
      <c r="F261" s="100"/>
      <c r="G261" s="194"/>
      <c r="H261" s="142"/>
      <c r="I261" s="142"/>
      <c r="J261" s="142"/>
      <c r="K261" s="142"/>
      <c r="L261" s="142"/>
      <c r="M261" s="142"/>
      <c r="N261" s="142"/>
      <c r="P261" s="142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99"/>
      <c r="AT261" s="99"/>
      <c r="AU261" s="99"/>
      <c r="AV261" s="99"/>
      <c r="AW261" s="99"/>
      <c r="AX261" s="99"/>
      <c r="AY261" s="99"/>
    </row>
    <row r="262" spans="1:51" ht="13">
      <c r="A262" s="100"/>
      <c r="B262" s="100"/>
      <c r="C262" s="100"/>
      <c r="D262" s="100"/>
      <c r="E262" s="100"/>
      <c r="F262" s="100"/>
      <c r="G262" s="194"/>
      <c r="H262" s="142"/>
      <c r="I262" s="142"/>
      <c r="J262" s="142"/>
      <c r="K262" s="142"/>
      <c r="L262" s="142"/>
      <c r="M262" s="142"/>
      <c r="N262" s="142"/>
      <c r="P262" s="142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</row>
    <row r="263" spans="1:51" ht="13">
      <c r="A263" s="100"/>
      <c r="B263" s="100"/>
      <c r="C263" s="100"/>
      <c r="D263" s="100"/>
      <c r="E263" s="100"/>
      <c r="F263" s="100"/>
      <c r="G263" s="194"/>
      <c r="H263" s="142"/>
      <c r="I263" s="142"/>
      <c r="J263" s="142"/>
      <c r="K263" s="142"/>
      <c r="L263" s="142"/>
      <c r="M263" s="142"/>
      <c r="N263" s="142"/>
      <c r="P263" s="142"/>
      <c r="AD263" s="99"/>
      <c r="AE263" s="99"/>
      <c r="AF263" s="99"/>
      <c r="AG263" s="99"/>
      <c r="AH263" s="99"/>
      <c r="AI263" s="99"/>
      <c r="AJ263" s="99"/>
      <c r="AK263" s="99"/>
      <c r="AL263" s="99"/>
      <c r="AM263" s="99"/>
      <c r="AN263" s="99"/>
      <c r="AO263" s="99"/>
      <c r="AP263" s="99"/>
      <c r="AQ263" s="99"/>
      <c r="AR263" s="99"/>
      <c r="AS263" s="99"/>
      <c r="AT263" s="99"/>
      <c r="AU263" s="99"/>
      <c r="AV263" s="99"/>
      <c r="AW263" s="99"/>
      <c r="AX263" s="99"/>
      <c r="AY263" s="99"/>
    </row>
    <row r="264" spans="1:51" ht="13">
      <c r="A264" s="100"/>
      <c r="B264" s="100"/>
      <c r="C264" s="100"/>
      <c r="D264" s="100"/>
      <c r="E264" s="100"/>
      <c r="F264" s="100"/>
      <c r="G264" s="194"/>
      <c r="H264" s="142"/>
      <c r="I264" s="142"/>
      <c r="J264" s="142"/>
      <c r="K264" s="142"/>
      <c r="L264" s="142"/>
      <c r="M264" s="142"/>
      <c r="N264" s="142"/>
      <c r="P264" s="142"/>
      <c r="AD264" s="99"/>
      <c r="AE264" s="99"/>
      <c r="AF264" s="99"/>
      <c r="AG264" s="99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  <c r="AV264" s="99"/>
      <c r="AW264" s="99"/>
      <c r="AX264" s="99"/>
      <c r="AY264" s="99"/>
    </row>
    <row r="265" spans="1:51" ht="13">
      <c r="A265" s="100"/>
      <c r="B265" s="100"/>
      <c r="C265" s="100"/>
      <c r="D265" s="100"/>
      <c r="E265" s="100"/>
      <c r="F265" s="100"/>
      <c r="G265" s="194"/>
      <c r="H265" s="142"/>
      <c r="I265" s="142"/>
      <c r="J265" s="142"/>
      <c r="K265" s="142"/>
      <c r="L265" s="142"/>
      <c r="M265" s="142"/>
      <c r="N265" s="142"/>
      <c r="P265" s="142"/>
      <c r="AD265" s="99"/>
      <c r="AE265" s="99"/>
      <c r="AF265" s="99"/>
      <c r="AG265" s="99"/>
      <c r="AH265" s="99"/>
      <c r="AI265" s="99"/>
      <c r="AJ265" s="99"/>
      <c r="AK265" s="99"/>
      <c r="AL265" s="99"/>
      <c r="AM265" s="99"/>
      <c r="AN265" s="99"/>
      <c r="AO265" s="99"/>
      <c r="AP265" s="99"/>
      <c r="AQ265" s="99"/>
      <c r="AR265" s="99"/>
      <c r="AS265" s="99"/>
      <c r="AT265" s="99"/>
      <c r="AU265" s="99"/>
      <c r="AV265" s="99"/>
      <c r="AW265" s="99"/>
      <c r="AX265" s="99"/>
      <c r="AY265" s="99"/>
    </row>
    <row r="266" spans="1:51" ht="13">
      <c r="A266" s="100"/>
      <c r="B266" s="100"/>
      <c r="C266" s="100"/>
      <c r="D266" s="100"/>
      <c r="E266" s="100"/>
      <c r="F266" s="100"/>
      <c r="G266" s="194"/>
      <c r="H266" s="142"/>
      <c r="I266" s="142"/>
      <c r="J266" s="142"/>
      <c r="K266" s="142"/>
      <c r="L266" s="142"/>
      <c r="M266" s="142"/>
      <c r="N266" s="142"/>
      <c r="P266" s="142"/>
      <c r="AD266" s="99"/>
      <c r="AE266" s="99"/>
      <c r="AF266" s="99"/>
      <c r="AG266" s="99"/>
      <c r="AH266" s="99"/>
      <c r="AI266" s="99"/>
      <c r="AJ266" s="99"/>
      <c r="AK266" s="99"/>
      <c r="AL266" s="99"/>
      <c r="AM266" s="99"/>
      <c r="AN266" s="99"/>
      <c r="AO266" s="99"/>
      <c r="AP266" s="99"/>
      <c r="AQ266" s="99"/>
      <c r="AR266" s="99"/>
      <c r="AS266" s="99"/>
      <c r="AT266" s="99"/>
      <c r="AU266" s="99"/>
      <c r="AV266" s="99"/>
      <c r="AW266" s="99"/>
      <c r="AX266" s="99"/>
      <c r="AY266" s="99"/>
    </row>
    <row r="267" spans="1:51" ht="13">
      <c r="A267" s="100"/>
      <c r="B267" s="100"/>
      <c r="C267" s="100"/>
      <c r="D267" s="100"/>
      <c r="E267" s="100"/>
      <c r="F267" s="100"/>
      <c r="G267" s="194"/>
      <c r="H267" s="142"/>
      <c r="I267" s="142"/>
      <c r="J267" s="142"/>
      <c r="K267" s="142"/>
      <c r="L267" s="142"/>
      <c r="M267" s="142"/>
      <c r="N267" s="142"/>
      <c r="P267" s="142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  <c r="AV267" s="99"/>
      <c r="AW267" s="99"/>
      <c r="AX267" s="99"/>
      <c r="AY267" s="99"/>
    </row>
    <row r="268" spans="1:51" ht="13">
      <c r="A268" s="100"/>
      <c r="B268" s="100"/>
      <c r="C268" s="100"/>
      <c r="D268" s="100"/>
      <c r="E268" s="100"/>
      <c r="F268" s="100"/>
      <c r="G268" s="194"/>
      <c r="H268" s="142"/>
      <c r="I268" s="142"/>
      <c r="J268" s="142"/>
      <c r="K268" s="142"/>
      <c r="L268" s="142"/>
      <c r="M268" s="142"/>
      <c r="N268" s="142"/>
      <c r="P268" s="142"/>
      <c r="AD268" s="99"/>
      <c r="AE268" s="99"/>
      <c r="AF268" s="99"/>
      <c r="AG268" s="99"/>
      <c r="AH268" s="99"/>
      <c r="AI268" s="99"/>
      <c r="AJ268" s="99"/>
      <c r="AK268" s="99"/>
      <c r="AL268" s="99"/>
      <c r="AM268" s="99"/>
      <c r="AN268" s="99"/>
      <c r="AO268" s="99"/>
      <c r="AP268" s="99"/>
      <c r="AQ268" s="99"/>
      <c r="AR268" s="99"/>
      <c r="AS268" s="99"/>
      <c r="AT268" s="99"/>
      <c r="AU268" s="99"/>
      <c r="AV268" s="99"/>
      <c r="AW268" s="99"/>
      <c r="AX268" s="99"/>
      <c r="AY268" s="99"/>
    </row>
    <row r="269" spans="1:51" ht="13">
      <c r="A269" s="100"/>
      <c r="B269" s="100"/>
      <c r="C269" s="100"/>
      <c r="D269" s="100"/>
      <c r="E269" s="100"/>
      <c r="F269" s="100"/>
      <c r="G269" s="194"/>
      <c r="H269" s="142"/>
      <c r="I269" s="142"/>
      <c r="J269" s="142"/>
      <c r="K269" s="142"/>
      <c r="L269" s="142"/>
      <c r="M269" s="142"/>
      <c r="N269" s="142"/>
      <c r="P269" s="142"/>
      <c r="AD269" s="99"/>
      <c r="AE269" s="99"/>
      <c r="AF269" s="99"/>
      <c r="AG269" s="99"/>
      <c r="AH269" s="99"/>
      <c r="AI269" s="99"/>
      <c r="AJ269" s="99"/>
      <c r="AK269" s="99"/>
      <c r="AL269" s="99"/>
      <c r="AM269" s="99"/>
      <c r="AN269" s="99"/>
      <c r="AO269" s="99"/>
      <c r="AP269" s="99"/>
      <c r="AQ269" s="99"/>
      <c r="AR269" s="99"/>
      <c r="AS269" s="99"/>
      <c r="AT269" s="99"/>
      <c r="AU269" s="99"/>
      <c r="AV269" s="99"/>
      <c r="AW269" s="99"/>
      <c r="AX269" s="99"/>
      <c r="AY269" s="99"/>
    </row>
    <row r="270" spans="1:51" ht="13">
      <c r="A270" s="100"/>
      <c r="B270" s="100"/>
      <c r="C270" s="100"/>
      <c r="D270" s="100"/>
      <c r="E270" s="100"/>
      <c r="F270" s="100"/>
      <c r="G270" s="194"/>
      <c r="H270" s="142"/>
      <c r="I270" s="142"/>
      <c r="J270" s="142"/>
      <c r="K270" s="142"/>
      <c r="L270" s="142"/>
      <c r="M270" s="142"/>
      <c r="N270" s="142"/>
      <c r="P270" s="142"/>
      <c r="AD270" s="99"/>
      <c r="AE270" s="99"/>
      <c r="AF270" s="99"/>
      <c r="AG270" s="99"/>
      <c r="AH270" s="99"/>
      <c r="AI270" s="99"/>
      <c r="AJ270" s="99"/>
      <c r="AK270" s="99"/>
      <c r="AL270" s="99"/>
      <c r="AM270" s="99"/>
      <c r="AN270" s="99"/>
      <c r="AO270" s="99"/>
      <c r="AP270" s="99"/>
      <c r="AQ270" s="99"/>
      <c r="AR270" s="99"/>
      <c r="AS270" s="99"/>
      <c r="AT270" s="99"/>
      <c r="AU270" s="99"/>
      <c r="AV270" s="99"/>
      <c r="AW270" s="99"/>
      <c r="AX270" s="99"/>
      <c r="AY270" s="99"/>
    </row>
    <row r="271" spans="1:51" ht="13">
      <c r="A271" s="100"/>
      <c r="B271" s="100"/>
      <c r="C271" s="100"/>
      <c r="D271" s="100"/>
      <c r="E271" s="100"/>
      <c r="F271" s="100"/>
      <c r="G271" s="194"/>
      <c r="H271" s="142"/>
      <c r="I271" s="142"/>
      <c r="J271" s="142"/>
      <c r="K271" s="142"/>
      <c r="L271" s="142"/>
      <c r="M271" s="142"/>
      <c r="N271" s="142"/>
      <c r="P271" s="142"/>
      <c r="AD271" s="99"/>
      <c r="AE271" s="99"/>
      <c r="AF271" s="99"/>
      <c r="AG271" s="99"/>
      <c r="AH271" s="99"/>
      <c r="AI271" s="99"/>
      <c r="AJ271" s="99"/>
      <c r="AK271" s="99"/>
      <c r="AL271" s="99"/>
      <c r="AM271" s="99"/>
      <c r="AN271" s="99"/>
      <c r="AO271" s="99"/>
      <c r="AP271" s="99"/>
      <c r="AQ271" s="99"/>
      <c r="AR271" s="99"/>
      <c r="AS271" s="99"/>
      <c r="AT271" s="99"/>
      <c r="AU271" s="99"/>
      <c r="AV271" s="99"/>
      <c r="AW271" s="99"/>
      <c r="AX271" s="99"/>
      <c r="AY271" s="99"/>
    </row>
    <row r="272" spans="1:51" ht="13">
      <c r="A272" s="100"/>
      <c r="B272" s="100"/>
      <c r="C272" s="100"/>
      <c r="D272" s="100"/>
      <c r="E272" s="100"/>
      <c r="F272" s="100"/>
      <c r="G272" s="194"/>
      <c r="H272" s="142"/>
      <c r="I272" s="142"/>
      <c r="J272" s="142"/>
      <c r="K272" s="142"/>
      <c r="L272" s="142"/>
      <c r="M272" s="142"/>
      <c r="N272" s="142"/>
      <c r="P272" s="142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99"/>
      <c r="AT272" s="99"/>
      <c r="AU272" s="99"/>
      <c r="AV272" s="99"/>
      <c r="AW272" s="99"/>
      <c r="AX272" s="99"/>
      <c r="AY272" s="99"/>
    </row>
    <row r="273" spans="1:51" ht="13">
      <c r="A273" s="100"/>
      <c r="B273" s="100"/>
      <c r="C273" s="100"/>
      <c r="D273" s="100"/>
      <c r="E273" s="100"/>
      <c r="F273" s="100"/>
      <c r="G273" s="194"/>
      <c r="H273" s="142"/>
      <c r="I273" s="142"/>
      <c r="J273" s="142"/>
      <c r="K273" s="142"/>
      <c r="L273" s="142"/>
      <c r="M273" s="142"/>
      <c r="N273" s="142"/>
      <c r="P273" s="142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  <c r="AV273" s="99"/>
      <c r="AW273" s="99"/>
      <c r="AX273" s="99"/>
      <c r="AY273" s="99"/>
    </row>
    <row r="274" spans="1:51" ht="13">
      <c r="A274" s="100"/>
      <c r="B274" s="100"/>
      <c r="C274" s="100"/>
      <c r="D274" s="100"/>
      <c r="E274" s="100"/>
      <c r="F274" s="100"/>
      <c r="G274" s="194"/>
      <c r="H274" s="142"/>
      <c r="I274" s="142"/>
      <c r="J274" s="142"/>
      <c r="K274" s="142"/>
      <c r="L274" s="142"/>
      <c r="M274" s="142"/>
      <c r="N274" s="142"/>
      <c r="P274" s="142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  <c r="AV274" s="99"/>
      <c r="AW274" s="99"/>
      <c r="AX274" s="99"/>
      <c r="AY274" s="99"/>
    </row>
    <row r="275" spans="1:51" ht="13">
      <c r="A275" s="100"/>
      <c r="B275" s="100"/>
      <c r="C275" s="100"/>
      <c r="D275" s="100"/>
      <c r="E275" s="100"/>
      <c r="F275" s="100"/>
      <c r="G275" s="194"/>
      <c r="H275" s="142"/>
      <c r="I275" s="142"/>
      <c r="J275" s="142"/>
      <c r="K275" s="142"/>
      <c r="L275" s="142"/>
      <c r="M275" s="142"/>
      <c r="N275" s="142"/>
      <c r="P275" s="142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  <c r="AV275" s="99"/>
      <c r="AW275" s="99"/>
      <c r="AX275" s="99"/>
      <c r="AY275" s="99"/>
    </row>
    <row r="276" spans="1:51" ht="13">
      <c r="A276" s="100"/>
      <c r="B276" s="100"/>
      <c r="C276" s="100"/>
      <c r="D276" s="100"/>
      <c r="E276" s="100"/>
      <c r="F276" s="100"/>
      <c r="G276" s="194"/>
      <c r="H276" s="142"/>
      <c r="I276" s="142"/>
      <c r="J276" s="142"/>
      <c r="K276" s="142"/>
      <c r="L276" s="142"/>
      <c r="M276" s="142"/>
      <c r="N276" s="142"/>
      <c r="P276" s="142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  <c r="AV276" s="99"/>
      <c r="AW276" s="99"/>
      <c r="AX276" s="99"/>
      <c r="AY276" s="99"/>
    </row>
    <row r="277" spans="1:51" ht="13">
      <c r="A277" s="100"/>
      <c r="B277" s="100"/>
      <c r="C277" s="100"/>
      <c r="D277" s="100"/>
      <c r="E277" s="100"/>
      <c r="F277" s="100"/>
      <c r="G277" s="194"/>
      <c r="H277" s="142"/>
      <c r="I277" s="142"/>
      <c r="J277" s="142"/>
      <c r="K277" s="142"/>
      <c r="L277" s="142"/>
      <c r="M277" s="142"/>
      <c r="N277" s="142"/>
      <c r="P277" s="142"/>
      <c r="AD277" s="99"/>
      <c r="AE277" s="99"/>
      <c r="AF277" s="99"/>
      <c r="AG277" s="99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  <c r="AV277" s="99"/>
      <c r="AW277" s="99"/>
      <c r="AX277" s="99"/>
      <c r="AY277" s="99"/>
    </row>
    <row r="278" spans="1:51" ht="13">
      <c r="A278" s="100"/>
      <c r="B278" s="100"/>
      <c r="C278" s="100"/>
      <c r="D278" s="100"/>
      <c r="E278" s="100"/>
      <c r="F278" s="100"/>
      <c r="G278" s="194"/>
      <c r="H278" s="142"/>
      <c r="I278" s="142"/>
      <c r="J278" s="142"/>
      <c r="K278" s="142"/>
      <c r="L278" s="142"/>
      <c r="M278" s="142"/>
      <c r="N278" s="142"/>
      <c r="P278" s="142"/>
      <c r="AD278" s="99"/>
      <c r="AE278" s="99"/>
      <c r="AF278" s="99"/>
      <c r="AG278" s="99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  <c r="AV278" s="99"/>
      <c r="AW278" s="99"/>
      <c r="AX278" s="99"/>
      <c r="AY278" s="99"/>
    </row>
    <row r="279" spans="1:51" ht="13">
      <c r="A279" s="100"/>
      <c r="B279" s="100"/>
      <c r="C279" s="100"/>
      <c r="D279" s="100"/>
      <c r="E279" s="100"/>
      <c r="F279" s="100"/>
      <c r="G279" s="194"/>
      <c r="H279" s="142"/>
      <c r="I279" s="142"/>
      <c r="J279" s="142"/>
      <c r="K279" s="142"/>
      <c r="L279" s="142"/>
      <c r="M279" s="142"/>
      <c r="N279" s="142"/>
      <c r="P279" s="142"/>
      <c r="AD279" s="99"/>
      <c r="AE279" s="99"/>
      <c r="AF279" s="99"/>
      <c r="AG279" s="99"/>
      <c r="AH279" s="99"/>
      <c r="AI279" s="99"/>
      <c r="AJ279" s="99"/>
      <c r="AK279" s="99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  <c r="AV279" s="99"/>
      <c r="AW279" s="99"/>
      <c r="AX279" s="99"/>
      <c r="AY279" s="99"/>
    </row>
    <row r="280" spans="1:51" ht="13">
      <c r="A280" s="100"/>
      <c r="B280" s="100"/>
      <c r="C280" s="100"/>
      <c r="D280" s="100"/>
      <c r="E280" s="100"/>
      <c r="F280" s="100"/>
      <c r="G280" s="194"/>
      <c r="H280" s="142"/>
      <c r="I280" s="142"/>
      <c r="J280" s="142"/>
      <c r="K280" s="142"/>
      <c r="L280" s="142"/>
      <c r="M280" s="142"/>
      <c r="N280" s="142"/>
      <c r="P280" s="142"/>
      <c r="AD280" s="99"/>
      <c r="AE280" s="99"/>
      <c r="AF280" s="99"/>
      <c r="AG280" s="99"/>
      <c r="AH280" s="99"/>
      <c r="AI280" s="99"/>
      <c r="AJ280" s="99"/>
      <c r="AK280" s="99"/>
      <c r="AL280" s="99"/>
      <c r="AM280" s="99"/>
      <c r="AN280" s="99"/>
      <c r="AO280" s="99"/>
      <c r="AP280" s="99"/>
      <c r="AQ280" s="99"/>
      <c r="AR280" s="99"/>
      <c r="AS280" s="99"/>
      <c r="AT280" s="99"/>
      <c r="AU280" s="99"/>
      <c r="AV280" s="99"/>
      <c r="AW280" s="99"/>
      <c r="AX280" s="99"/>
      <c r="AY280" s="99"/>
    </row>
    <row r="281" spans="1:51" ht="13">
      <c r="A281" s="100"/>
      <c r="B281" s="100"/>
      <c r="C281" s="100"/>
      <c r="D281" s="100"/>
      <c r="E281" s="100"/>
      <c r="F281" s="100"/>
      <c r="G281" s="194"/>
      <c r="H281" s="142"/>
      <c r="I281" s="142"/>
      <c r="J281" s="142"/>
      <c r="K281" s="142"/>
      <c r="L281" s="142"/>
      <c r="M281" s="142"/>
      <c r="N281" s="142"/>
      <c r="P281" s="142"/>
      <c r="AD281" s="99"/>
      <c r="AE281" s="99"/>
      <c r="AF281" s="99"/>
      <c r="AG281" s="99"/>
      <c r="AH281" s="99"/>
      <c r="AI281" s="99"/>
      <c r="AJ281" s="99"/>
      <c r="AK281" s="99"/>
      <c r="AL281" s="99"/>
      <c r="AM281" s="99"/>
      <c r="AN281" s="99"/>
      <c r="AO281" s="99"/>
      <c r="AP281" s="99"/>
      <c r="AQ281" s="99"/>
      <c r="AR281" s="99"/>
      <c r="AS281" s="99"/>
      <c r="AT281" s="99"/>
      <c r="AU281" s="99"/>
      <c r="AV281" s="99"/>
      <c r="AW281" s="99"/>
      <c r="AX281" s="99"/>
      <c r="AY281" s="99"/>
    </row>
    <row r="282" spans="1:51" ht="13">
      <c r="A282" s="100"/>
      <c r="B282" s="100"/>
      <c r="C282" s="100"/>
      <c r="D282" s="100"/>
      <c r="E282" s="100"/>
      <c r="F282" s="100"/>
      <c r="G282" s="194"/>
      <c r="H282" s="142"/>
      <c r="I282" s="142"/>
      <c r="J282" s="142"/>
      <c r="K282" s="142"/>
      <c r="L282" s="142"/>
      <c r="M282" s="142"/>
      <c r="N282" s="142"/>
      <c r="P282" s="142"/>
      <c r="AD282" s="99"/>
      <c r="AE282" s="99"/>
      <c r="AF282" s="99"/>
      <c r="AG282" s="99"/>
      <c r="AH282" s="99"/>
      <c r="AI282" s="99"/>
      <c r="AJ282" s="99"/>
      <c r="AK282" s="99"/>
      <c r="AL282" s="99"/>
      <c r="AM282" s="99"/>
      <c r="AN282" s="99"/>
      <c r="AO282" s="99"/>
      <c r="AP282" s="99"/>
      <c r="AQ282" s="99"/>
      <c r="AR282" s="99"/>
      <c r="AS282" s="99"/>
      <c r="AT282" s="99"/>
      <c r="AU282" s="99"/>
      <c r="AV282" s="99"/>
      <c r="AW282" s="99"/>
      <c r="AX282" s="99"/>
      <c r="AY282" s="99"/>
    </row>
    <row r="283" spans="1:51" ht="13">
      <c r="A283" s="100"/>
      <c r="B283" s="100"/>
      <c r="C283" s="100"/>
      <c r="D283" s="100"/>
      <c r="E283" s="100"/>
      <c r="F283" s="100"/>
      <c r="G283" s="194"/>
      <c r="H283" s="142"/>
      <c r="I283" s="142"/>
      <c r="J283" s="142"/>
      <c r="K283" s="142"/>
      <c r="L283" s="142"/>
      <c r="M283" s="142"/>
      <c r="N283" s="142"/>
      <c r="P283" s="142"/>
      <c r="AD283" s="99"/>
      <c r="AE283" s="99"/>
      <c r="AF283" s="99"/>
      <c r="AG283" s="99"/>
      <c r="AH283" s="99"/>
      <c r="AI283" s="99"/>
      <c r="AJ283" s="99"/>
      <c r="AK283" s="99"/>
      <c r="AL283" s="99"/>
      <c r="AM283" s="99"/>
      <c r="AN283" s="99"/>
      <c r="AO283" s="99"/>
      <c r="AP283" s="99"/>
      <c r="AQ283" s="99"/>
      <c r="AR283" s="99"/>
      <c r="AS283" s="99"/>
      <c r="AT283" s="99"/>
      <c r="AU283" s="99"/>
      <c r="AV283" s="99"/>
      <c r="AW283" s="99"/>
      <c r="AX283" s="99"/>
      <c r="AY283" s="99"/>
    </row>
    <row r="284" spans="1:51" ht="13">
      <c r="A284" s="100"/>
      <c r="B284" s="100"/>
      <c r="C284" s="100"/>
      <c r="D284" s="100"/>
      <c r="E284" s="100"/>
      <c r="F284" s="100"/>
      <c r="G284" s="194"/>
      <c r="H284" s="142"/>
      <c r="I284" s="142"/>
      <c r="J284" s="142"/>
      <c r="K284" s="142"/>
      <c r="L284" s="142"/>
      <c r="M284" s="142"/>
      <c r="N284" s="142"/>
      <c r="P284" s="142"/>
      <c r="AD284" s="99"/>
      <c r="AE284" s="99"/>
      <c r="AF284" s="99"/>
      <c r="AG284" s="99"/>
      <c r="AH284" s="99"/>
      <c r="AI284" s="99"/>
      <c r="AJ284" s="99"/>
      <c r="AK284" s="99"/>
      <c r="AL284" s="99"/>
      <c r="AM284" s="99"/>
      <c r="AN284" s="99"/>
      <c r="AO284" s="99"/>
      <c r="AP284" s="99"/>
      <c r="AQ284" s="99"/>
      <c r="AR284" s="99"/>
      <c r="AS284" s="99"/>
      <c r="AT284" s="99"/>
      <c r="AU284" s="99"/>
      <c r="AV284" s="99"/>
      <c r="AW284" s="99"/>
      <c r="AX284" s="99"/>
      <c r="AY284" s="99"/>
    </row>
    <row r="285" spans="1:51" ht="13">
      <c r="A285" s="100"/>
      <c r="B285" s="100"/>
      <c r="C285" s="100"/>
      <c r="D285" s="100"/>
      <c r="E285" s="100"/>
      <c r="F285" s="100"/>
      <c r="G285" s="194"/>
      <c r="H285" s="142"/>
      <c r="I285" s="142"/>
      <c r="J285" s="142"/>
      <c r="K285" s="142"/>
      <c r="L285" s="142"/>
      <c r="M285" s="142"/>
      <c r="N285" s="142"/>
      <c r="P285" s="142"/>
      <c r="AD285" s="99"/>
      <c r="AE285" s="99"/>
      <c r="AF285" s="99"/>
      <c r="AG285" s="99"/>
      <c r="AH285" s="99"/>
      <c r="AI285" s="99"/>
      <c r="AJ285" s="99"/>
      <c r="AK285" s="99"/>
      <c r="AL285" s="99"/>
      <c r="AM285" s="99"/>
      <c r="AN285" s="99"/>
      <c r="AO285" s="99"/>
      <c r="AP285" s="99"/>
      <c r="AQ285" s="99"/>
      <c r="AR285" s="99"/>
      <c r="AS285" s="99"/>
      <c r="AT285" s="99"/>
      <c r="AU285" s="99"/>
      <c r="AV285" s="99"/>
      <c r="AW285" s="99"/>
      <c r="AX285" s="99"/>
      <c r="AY285" s="99"/>
    </row>
    <row r="286" spans="1:51" ht="13">
      <c r="A286" s="100"/>
      <c r="B286" s="100"/>
      <c r="C286" s="100"/>
      <c r="D286" s="100"/>
      <c r="E286" s="100"/>
      <c r="F286" s="100"/>
      <c r="G286" s="194"/>
      <c r="H286" s="142"/>
      <c r="I286" s="142"/>
      <c r="J286" s="142"/>
      <c r="K286" s="142"/>
      <c r="L286" s="142"/>
      <c r="M286" s="142"/>
      <c r="N286" s="142"/>
      <c r="P286" s="142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99"/>
      <c r="AT286" s="99"/>
      <c r="AU286" s="99"/>
      <c r="AV286" s="99"/>
      <c r="AW286" s="99"/>
      <c r="AX286" s="99"/>
      <c r="AY286" s="99"/>
    </row>
    <row r="287" spans="1:51" ht="13">
      <c r="A287" s="100"/>
      <c r="B287" s="100"/>
      <c r="C287" s="100"/>
      <c r="D287" s="100"/>
      <c r="E287" s="100"/>
      <c r="F287" s="100"/>
      <c r="G287" s="194"/>
      <c r="H287" s="142"/>
      <c r="I287" s="142"/>
      <c r="J287" s="142"/>
      <c r="K287" s="142"/>
      <c r="L287" s="142"/>
      <c r="M287" s="142"/>
      <c r="N287" s="142"/>
      <c r="P287" s="142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</row>
    <row r="288" spans="1:51" ht="13">
      <c r="A288" s="100"/>
      <c r="B288" s="100"/>
      <c r="C288" s="100"/>
      <c r="D288" s="100"/>
      <c r="E288" s="100"/>
      <c r="F288" s="100"/>
      <c r="G288" s="194"/>
      <c r="H288" s="142"/>
      <c r="I288" s="142"/>
      <c r="J288" s="142"/>
      <c r="K288" s="142"/>
      <c r="L288" s="142"/>
      <c r="M288" s="142"/>
      <c r="N288" s="142"/>
      <c r="P288" s="142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99"/>
      <c r="AT288" s="99"/>
      <c r="AU288" s="99"/>
      <c r="AV288" s="99"/>
      <c r="AW288" s="99"/>
      <c r="AX288" s="99"/>
      <c r="AY288" s="99"/>
    </row>
    <row r="289" spans="1:51" ht="13">
      <c r="A289" s="100"/>
      <c r="B289" s="100"/>
      <c r="C289" s="100"/>
      <c r="D289" s="100"/>
      <c r="E289" s="100"/>
      <c r="F289" s="100"/>
      <c r="G289" s="194"/>
      <c r="H289" s="142"/>
      <c r="I289" s="142"/>
      <c r="J289" s="142"/>
      <c r="K289" s="142"/>
      <c r="L289" s="142"/>
      <c r="M289" s="142"/>
      <c r="N289" s="142"/>
      <c r="P289" s="142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99"/>
      <c r="AT289" s="99"/>
      <c r="AU289" s="99"/>
      <c r="AV289" s="99"/>
      <c r="AW289" s="99"/>
      <c r="AX289" s="99"/>
      <c r="AY289" s="99"/>
    </row>
    <row r="290" spans="1:51" ht="13">
      <c r="A290" s="100"/>
      <c r="B290" s="100"/>
      <c r="C290" s="100"/>
      <c r="D290" s="100"/>
      <c r="E290" s="100"/>
      <c r="F290" s="100"/>
      <c r="G290" s="194"/>
      <c r="H290" s="142"/>
      <c r="I290" s="142"/>
      <c r="J290" s="142"/>
      <c r="K290" s="142"/>
      <c r="L290" s="142"/>
      <c r="M290" s="142"/>
      <c r="N290" s="142"/>
      <c r="P290" s="142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99"/>
      <c r="AT290" s="99"/>
      <c r="AU290" s="99"/>
      <c r="AV290" s="99"/>
      <c r="AW290" s="99"/>
      <c r="AX290" s="99"/>
      <c r="AY290" s="99"/>
    </row>
    <row r="291" spans="1:51" ht="13">
      <c r="A291" s="100"/>
      <c r="B291" s="100"/>
      <c r="C291" s="100"/>
      <c r="D291" s="100"/>
      <c r="E291" s="100"/>
      <c r="F291" s="100"/>
      <c r="G291" s="194"/>
      <c r="H291" s="142"/>
      <c r="I291" s="142"/>
      <c r="J291" s="142"/>
      <c r="K291" s="142"/>
      <c r="L291" s="142"/>
      <c r="M291" s="142"/>
      <c r="N291" s="142"/>
      <c r="P291" s="142"/>
      <c r="AD291" s="99"/>
      <c r="AE291" s="99"/>
      <c r="AF291" s="99"/>
      <c r="AG291" s="99"/>
      <c r="AH291" s="99"/>
      <c r="AI291" s="99"/>
      <c r="AJ291" s="99"/>
      <c r="AK291" s="99"/>
      <c r="AL291" s="99"/>
      <c r="AM291" s="99"/>
      <c r="AN291" s="99"/>
      <c r="AO291" s="99"/>
      <c r="AP291" s="99"/>
      <c r="AQ291" s="99"/>
      <c r="AR291" s="99"/>
      <c r="AS291" s="99"/>
      <c r="AT291" s="99"/>
      <c r="AU291" s="99"/>
      <c r="AV291" s="99"/>
      <c r="AW291" s="99"/>
      <c r="AX291" s="99"/>
      <c r="AY291" s="99"/>
    </row>
    <row r="292" spans="1:51" ht="13">
      <c r="A292" s="100"/>
      <c r="B292" s="100"/>
      <c r="C292" s="100"/>
      <c r="D292" s="100"/>
      <c r="E292" s="100"/>
      <c r="F292" s="100"/>
      <c r="G292" s="194"/>
      <c r="H292" s="142"/>
      <c r="I292" s="142"/>
      <c r="J292" s="142"/>
      <c r="K292" s="142"/>
      <c r="L292" s="142"/>
      <c r="M292" s="142"/>
      <c r="N292" s="142"/>
      <c r="P292" s="142"/>
      <c r="AD292" s="99"/>
      <c r="AE292" s="99"/>
      <c r="AF292" s="99"/>
      <c r="AG292" s="99"/>
      <c r="AH292" s="99"/>
      <c r="AI292" s="99"/>
      <c r="AJ292" s="99"/>
      <c r="AK292" s="99"/>
      <c r="AL292" s="99"/>
      <c r="AM292" s="99"/>
      <c r="AN292" s="99"/>
      <c r="AO292" s="99"/>
      <c r="AP292" s="99"/>
      <c r="AQ292" s="99"/>
      <c r="AR292" s="99"/>
      <c r="AS292" s="99"/>
      <c r="AT292" s="99"/>
      <c r="AU292" s="99"/>
      <c r="AV292" s="99"/>
      <c r="AW292" s="99"/>
      <c r="AX292" s="99"/>
      <c r="AY292" s="99"/>
    </row>
    <row r="293" spans="1:51" ht="13">
      <c r="A293" s="100"/>
      <c r="B293" s="100"/>
      <c r="C293" s="100"/>
      <c r="D293" s="100"/>
      <c r="E293" s="100"/>
      <c r="F293" s="100"/>
      <c r="G293" s="194"/>
      <c r="H293" s="142"/>
      <c r="I293" s="142"/>
      <c r="J293" s="142"/>
      <c r="K293" s="142"/>
      <c r="L293" s="142"/>
      <c r="M293" s="142"/>
      <c r="N293" s="142"/>
      <c r="P293" s="142"/>
      <c r="AD293" s="99"/>
      <c r="AE293" s="99"/>
      <c r="AF293" s="99"/>
      <c r="AG293" s="99"/>
      <c r="AH293" s="99"/>
      <c r="AI293" s="99"/>
      <c r="AJ293" s="99"/>
      <c r="AK293" s="99"/>
      <c r="AL293" s="99"/>
      <c r="AM293" s="99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</row>
    <row r="294" spans="1:51" ht="13">
      <c r="A294" s="100"/>
      <c r="B294" s="100"/>
      <c r="C294" s="100"/>
      <c r="D294" s="100"/>
      <c r="E294" s="100"/>
      <c r="F294" s="100"/>
      <c r="G294" s="194"/>
      <c r="H294" s="142"/>
      <c r="I294" s="142"/>
      <c r="J294" s="142"/>
      <c r="K294" s="142"/>
      <c r="L294" s="142"/>
      <c r="M294" s="142"/>
      <c r="N294" s="142"/>
      <c r="P294" s="142"/>
      <c r="AD294" s="99"/>
      <c r="AE294" s="99"/>
      <c r="AF294" s="99"/>
      <c r="AG294" s="99"/>
      <c r="AH294" s="99"/>
      <c r="AI294" s="99"/>
      <c r="AJ294" s="99"/>
      <c r="AK294" s="99"/>
      <c r="AL294" s="99"/>
      <c r="AM294" s="99"/>
      <c r="AN294" s="99"/>
      <c r="AO294" s="99"/>
      <c r="AP294" s="99"/>
      <c r="AQ294" s="99"/>
      <c r="AR294" s="99"/>
      <c r="AS294" s="99"/>
      <c r="AT294" s="99"/>
      <c r="AU294" s="99"/>
      <c r="AV294" s="99"/>
      <c r="AW294" s="99"/>
      <c r="AX294" s="99"/>
      <c r="AY294" s="99"/>
    </row>
    <row r="295" spans="1:51" ht="13">
      <c r="A295" s="100"/>
      <c r="B295" s="100"/>
      <c r="C295" s="100"/>
      <c r="D295" s="100"/>
      <c r="E295" s="100"/>
      <c r="F295" s="100"/>
      <c r="G295" s="194"/>
      <c r="H295" s="142"/>
      <c r="I295" s="142"/>
      <c r="J295" s="142"/>
      <c r="K295" s="142"/>
      <c r="L295" s="142"/>
      <c r="M295" s="142"/>
      <c r="N295" s="142"/>
      <c r="P295" s="142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</row>
    <row r="296" spans="1:51" ht="13">
      <c r="A296" s="100"/>
      <c r="B296" s="100"/>
      <c r="C296" s="100"/>
      <c r="D296" s="100"/>
      <c r="E296" s="100"/>
      <c r="F296" s="100"/>
      <c r="G296" s="194"/>
      <c r="H296" s="142"/>
      <c r="I296" s="142"/>
      <c r="J296" s="142"/>
      <c r="K296" s="142"/>
      <c r="L296" s="142"/>
      <c r="M296" s="142"/>
      <c r="N296" s="142"/>
      <c r="P296" s="142"/>
      <c r="AD296" s="99"/>
      <c r="AE296" s="99"/>
      <c r="AF296" s="99"/>
      <c r="AG296" s="99"/>
      <c r="AH296" s="99"/>
      <c r="AI296" s="99"/>
      <c r="AJ296" s="99"/>
      <c r="AK296" s="99"/>
      <c r="AL296" s="99"/>
      <c r="AM296" s="99"/>
      <c r="AN296" s="99"/>
      <c r="AO296" s="99"/>
      <c r="AP296" s="99"/>
      <c r="AQ296" s="99"/>
      <c r="AR296" s="99"/>
      <c r="AS296" s="99"/>
      <c r="AT296" s="99"/>
      <c r="AU296" s="99"/>
      <c r="AV296" s="99"/>
      <c r="AW296" s="99"/>
      <c r="AX296" s="99"/>
      <c r="AY296" s="99"/>
    </row>
    <row r="297" spans="1:51" ht="13">
      <c r="A297" s="100"/>
      <c r="B297" s="100"/>
      <c r="C297" s="100"/>
      <c r="D297" s="100"/>
      <c r="E297" s="100"/>
      <c r="F297" s="100"/>
      <c r="G297" s="194"/>
      <c r="H297" s="142"/>
      <c r="I297" s="142"/>
      <c r="J297" s="142"/>
      <c r="K297" s="142"/>
      <c r="L297" s="142"/>
      <c r="M297" s="142"/>
      <c r="N297" s="142"/>
      <c r="P297" s="142"/>
      <c r="AD297" s="99"/>
      <c r="AE297" s="99"/>
      <c r="AF297" s="99"/>
      <c r="AG297" s="99"/>
      <c r="AH297" s="99"/>
      <c r="AI297" s="99"/>
      <c r="AJ297" s="99"/>
      <c r="AK297" s="99"/>
      <c r="AL297" s="99"/>
      <c r="AM297" s="99"/>
      <c r="AN297" s="99"/>
      <c r="AO297" s="99"/>
      <c r="AP297" s="99"/>
      <c r="AQ297" s="99"/>
      <c r="AR297" s="99"/>
      <c r="AS297" s="99"/>
      <c r="AT297" s="99"/>
      <c r="AU297" s="99"/>
      <c r="AV297" s="99"/>
      <c r="AW297" s="99"/>
      <c r="AX297" s="99"/>
      <c r="AY297" s="99"/>
    </row>
    <row r="298" spans="1:51" ht="13">
      <c r="A298" s="100"/>
      <c r="B298" s="100"/>
      <c r="C298" s="100"/>
      <c r="D298" s="100"/>
      <c r="E298" s="100"/>
      <c r="F298" s="100"/>
      <c r="G298" s="194"/>
      <c r="H298" s="142"/>
      <c r="I298" s="142"/>
      <c r="J298" s="142"/>
      <c r="K298" s="142"/>
      <c r="L298" s="142"/>
      <c r="M298" s="142"/>
      <c r="N298" s="142"/>
      <c r="P298" s="142"/>
      <c r="AD298" s="99"/>
      <c r="AE298" s="99"/>
      <c r="AF298" s="99"/>
      <c r="AG298" s="99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  <c r="AV298" s="99"/>
      <c r="AW298" s="99"/>
      <c r="AX298" s="99"/>
      <c r="AY298" s="99"/>
    </row>
    <row r="299" spans="1:51" ht="13">
      <c r="A299" s="100"/>
      <c r="B299" s="100"/>
      <c r="C299" s="100"/>
      <c r="D299" s="100"/>
      <c r="E299" s="100"/>
      <c r="F299" s="100"/>
      <c r="G299" s="194"/>
      <c r="H299" s="142"/>
      <c r="I299" s="142"/>
      <c r="J299" s="142"/>
      <c r="K299" s="142"/>
      <c r="L299" s="142"/>
      <c r="M299" s="142"/>
      <c r="N299" s="142"/>
      <c r="P299" s="142"/>
      <c r="AD299" s="99"/>
      <c r="AE299" s="99"/>
      <c r="AF299" s="99"/>
      <c r="AG299" s="99"/>
      <c r="AH299" s="99"/>
      <c r="AI299" s="99"/>
      <c r="AJ299" s="99"/>
      <c r="AK299" s="99"/>
      <c r="AL299" s="99"/>
      <c r="AM299" s="99"/>
      <c r="AN299" s="99"/>
      <c r="AO299" s="99"/>
      <c r="AP299" s="99"/>
      <c r="AQ299" s="99"/>
      <c r="AR299" s="99"/>
      <c r="AS299" s="99"/>
      <c r="AT299" s="99"/>
      <c r="AU299" s="99"/>
      <c r="AV299" s="99"/>
      <c r="AW299" s="99"/>
      <c r="AX299" s="99"/>
      <c r="AY299" s="99"/>
    </row>
    <row r="300" spans="1:51" ht="13">
      <c r="A300" s="100"/>
      <c r="B300" s="100"/>
      <c r="C300" s="100"/>
      <c r="D300" s="100"/>
      <c r="E300" s="100"/>
      <c r="F300" s="100"/>
      <c r="G300" s="194"/>
      <c r="H300" s="142"/>
      <c r="I300" s="142"/>
      <c r="J300" s="142"/>
      <c r="K300" s="142"/>
      <c r="L300" s="142"/>
      <c r="M300" s="142"/>
      <c r="N300" s="142"/>
      <c r="P300" s="142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99"/>
      <c r="AT300" s="99"/>
      <c r="AU300" s="99"/>
      <c r="AV300" s="99"/>
      <c r="AW300" s="99"/>
      <c r="AX300" s="99"/>
      <c r="AY300" s="99"/>
    </row>
    <row r="301" spans="1:51" ht="13">
      <c r="A301" s="100"/>
      <c r="B301" s="100"/>
      <c r="C301" s="100"/>
      <c r="D301" s="100"/>
      <c r="E301" s="100"/>
      <c r="F301" s="100"/>
      <c r="G301" s="194"/>
      <c r="H301" s="142"/>
      <c r="I301" s="142"/>
      <c r="J301" s="142"/>
      <c r="K301" s="142"/>
      <c r="L301" s="142"/>
      <c r="M301" s="142"/>
      <c r="N301" s="142"/>
      <c r="P301" s="142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99"/>
      <c r="AT301" s="99"/>
      <c r="AU301" s="99"/>
      <c r="AV301" s="99"/>
      <c r="AW301" s="99"/>
      <c r="AX301" s="99"/>
      <c r="AY301" s="99"/>
    </row>
    <row r="302" spans="1:51" ht="13">
      <c r="A302" s="100"/>
      <c r="B302" s="100"/>
      <c r="C302" s="100"/>
      <c r="D302" s="100"/>
      <c r="E302" s="100"/>
      <c r="F302" s="100"/>
      <c r="G302" s="194"/>
      <c r="H302" s="142"/>
      <c r="I302" s="142"/>
      <c r="J302" s="142"/>
      <c r="K302" s="142"/>
      <c r="L302" s="142"/>
      <c r="M302" s="142"/>
      <c r="N302" s="142"/>
      <c r="P302" s="142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99"/>
      <c r="AT302" s="99"/>
      <c r="AU302" s="99"/>
      <c r="AV302" s="99"/>
      <c r="AW302" s="99"/>
      <c r="AX302" s="99"/>
      <c r="AY302" s="99"/>
    </row>
    <row r="303" spans="1:51" ht="13">
      <c r="A303" s="100"/>
      <c r="B303" s="100"/>
      <c r="C303" s="100"/>
      <c r="D303" s="100"/>
      <c r="E303" s="100"/>
      <c r="F303" s="100"/>
      <c r="G303" s="194"/>
      <c r="H303" s="142"/>
      <c r="I303" s="142"/>
      <c r="J303" s="142"/>
      <c r="K303" s="142"/>
      <c r="L303" s="142"/>
      <c r="M303" s="142"/>
      <c r="N303" s="142"/>
      <c r="P303" s="142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99"/>
      <c r="AT303" s="99"/>
      <c r="AU303" s="99"/>
      <c r="AV303" s="99"/>
      <c r="AW303" s="99"/>
      <c r="AX303" s="99"/>
      <c r="AY303" s="99"/>
    </row>
    <row r="304" spans="1:51" ht="13">
      <c r="A304" s="100"/>
      <c r="B304" s="100"/>
      <c r="C304" s="100"/>
      <c r="D304" s="100"/>
      <c r="E304" s="100"/>
      <c r="F304" s="100"/>
      <c r="G304" s="194"/>
      <c r="H304" s="142"/>
      <c r="I304" s="142"/>
      <c r="J304" s="142"/>
      <c r="K304" s="142"/>
      <c r="L304" s="142"/>
      <c r="M304" s="142"/>
      <c r="N304" s="142"/>
      <c r="P304" s="142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99"/>
      <c r="AT304" s="99"/>
      <c r="AU304" s="99"/>
      <c r="AV304" s="99"/>
      <c r="AW304" s="99"/>
      <c r="AX304" s="99"/>
      <c r="AY304" s="99"/>
    </row>
    <row r="305" spans="1:51" ht="13">
      <c r="A305" s="100"/>
      <c r="B305" s="100"/>
      <c r="C305" s="100"/>
      <c r="D305" s="100"/>
      <c r="E305" s="100"/>
      <c r="F305" s="100"/>
      <c r="G305" s="194"/>
      <c r="H305" s="142"/>
      <c r="I305" s="142"/>
      <c r="J305" s="142"/>
      <c r="K305" s="142"/>
      <c r="L305" s="142"/>
      <c r="M305" s="142"/>
      <c r="N305" s="142"/>
      <c r="P305" s="142"/>
      <c r="AD305" s="99"/>
      <c r="AE305" s="99"/>
      <c r="AF305" s="99"/>
      <c r="AG305" s="99"/>
      <c r="AH305" s="99"/>
      <c r="AI305" s="99"/>
      <c r="AJ305" s="99"/>
      <c r="AK305" s="99"/>
      <c r="AL305" s="99"/>
      <c r="AM305" s="99"/>
      <c r="AN305" s="99"/>
      <c r="AO305" s="99"/>
      <c r="AP305" s="99"/>
      <c r="AQ305" s="99"/>
      <c r="AR305" s="99"/>
      <c r="AS305" s="99"/>
      <c r="AT305" s="99"/>
      <c r="AU305" s="99"/>
      <c r="AV305" s="99"/>
      <c r="AW305" s="99"/>
      <c r="AX305" s="99"/>
      <c r="AY305" s="99"/>
    </row>
    <row r="306" spans="1:51" ht="13">
      <c r="A306" s="100"/>
      <c r="B306" s="100"/>
      <c r="C306" s="100"/>
      <c r="D306" s="100"/>
      <c r="E306" s="100"/>
      <c r="F306" s="100"/>
      <c r="G306" s="194"/>
      <c r="H306" s="142"/>
      <c r="I306" s="142"/>
      <c r="J306" s="142"/>
      <c r="K306" s="142"/>
      <c r="L306" s="142"/>
      <c r="M306" s="142"/>
      <c r="N306" s="142"/>
      <c r="P306" s="142"/>
      <c r="AD306" s="99"/>
      <c r="AE306" s="99"/>
      <c r="AF306" s="99"/>
      <c r="AG306" s="99"/>
      <c r="AH306" s="99"/>
      <c r="AI306" s="99"/>
      <c r="AJ306" s="99"/>
      <c r="AK306" s="99"/>
      <c r="AL306" s="99"/>
      <c r="AM306" s="99"/>
      <c r="AN306" s="99"/>
      <c r="AO306" s="99"/>
      <c r="AP306" s="99"/>
      <c r="AQ306" s="99"/>
      <c r="AR306" s="99"/>
      <c r="AS306" s="99"/>
      <c r="AT306" s="99"/>
      <c r="AU306" s="99"/>
      <c r="AV306" s="99"/>
      <c r="AW306" s="99"/>
      <c r="AX306" s="99"/>
      <c r="AY306" s="99"/>
    </row>
    <row r="307" spans="1:51" ht="13">
      <c r="A307" s="100"/>
      <c r="B307" s="100"/>
      <c r="C307" s="100"/>
      <c r="D307" s="100"/>
      <c r="E307" s="100"/>
      <c r="F307" s="100"/>
      <c r="G307" s="194"/>
      <c r="H307" s="142"/>
      <c r="I307" s="142"/>
      <c r="J307" s="142"/>
      <c r="K307" s="142"/>
      <c r="L307" s="142"/>
      <c r="M307" s="142"/>
      <c r="N307" s="142"/>
      <c r="P307" s="142"/>
      <c r="AD307" s="99"/>
      <c r="AE307" s="99"/>
      <c r="AF307" s="99"/>
      <c r="AG307" s="99"/>
      <c r="AH307" s="99"/>
      <c r="AI307" s="99"/>
      <c r="AJ307" s="99"/>
      <c r="AK307" s="99"/>
      <c r="AL307" s="99"/>
      <c r="AM307" s="99"/>
      <c r="AN307" s="99"/>
      <c r="AO307" s="99"/>
      <c r="AP307" s="99"/>
      <c r="AQ307" s="99"/>
      <c r="AR307" s="99"/>
      <c r="AS307" s="99"/>
      <c r="AT307" s="99"/>
      <c r="AU307" s="99"/>
      <c r="AV307" s="99"/>
      <c r="AW307" s="99"/>
      <c r="AX307" s="99"/>
      <c r="AY307" s="99"/>
    </row>
    <row r="308" spans="1:51" ht="13">
      <c r="A308" s="100"/>
      <c r="B308" s="100"/>
      <c r="C308" s="100"/>
      <c r="D308" s="100"/>
      <c r="E308" s="100"/>
      <c r="F308" s="100"/>
      <c r="G308" s="194"/>
      <c r="H308" s="142"/>
      <c r="I308" s="142"/>
      <c r="J308" s="142"/>
      <c r="K308" s="142"/>
      <c r="L308" s="142"/>
      <c r="M308" s="142"/>
      <c r="N308" s="142"/>
      <c r="P308" s="142"/>
      <c r="AD308" s="99"/>
      <c r="AE308" s="99"/>
      <c r="AF308" s="99"/>
      <c r="AG308" s="99"/>
      <c r="AH308" s="99"/>
      <c r="AI308" s="99"/>
      <c r="AJ308" s="99"/>
      <c r="AK308" s="99"/>
      <c r="AL308" s="99"/>
      <c r="AM308" s="99"/>
      <c r="AN308" s="99"/>
      <c r="AO308" s="99"/>
      <c r="AP308" s="99"/>
      <c r="AQ308" s="99"/>
      <c r="AR308" s="99"/>
      <c r="AS308" s="99"/>
      <c r="AT308" s="99"/>
      <c r="AU308" s="99"/>
      <c r="AV308" s="99"/>
      <c r="AW308" s="99"/>
      <c r="AX308" s="99"/>
      <c r="AY308" s="99"/>
    </row>
    <row r="309" spans="1:51" ht="13">
      <c r="A309" s="100"/>
      <c r="B309" s="100"/>
      <c r="C309" s="100"/>
      <c r="D309" s="100"/>
      <c r="E309" s="100"/>
      <c r="F309" s="100"/>
      <c r="G309" s="194"/>
      <c r="H309" s="142"/>
      <c r="I309" s="142"/>
      <c r="J309" s="142"/>
      <c r="K309" s="142"/>
      <c r="L309" s="142"/>
      <c r="M309" s="142"/>
      <c r="N309" s="142"/>
      <c r="P309" s="142"/>
      <c r="AD309" s="99"/>
      <c r="AE309" s="99"/>
      <c r="AF309" s="99"/>
      <c r="AG309" s="99"/>
      <c r="AH309" s="99"/>
      <c r="AI309" s="99"/>
      <c r="AJ309" s="99"/>
      <c r="AK309" s="99"/>
      <c r="AL309" s="99"/>
      <c r="AM309" s="99"/>
      <c r="AN309" s="99"/>
      <c r="AO309" s="99"/>
      <c r="AP309" s="99"/>
      <c r="AQ309" s="99"/>
      <c r="AR309" s="99"/>
      <c r="AS309" s="99"/>
      <c r="AT309" s="99"/>
      <c r="AU309" s="99"/>
      <c r="AV309" s="99"/>
      <c r="AW309" s="99"/>
      <c r="AX309" s="99"/>
      <c r="AY309" s="99"/>
    </row>
    <row r="310" spans="1:51" ht="13">
      <c r="A310" s="100"/>
      <c r="B310" s="100"/>
      <c r="C310" s="100"/>
      <c r="D310" s="100"/>
      <c r="E310" s="100"/>
      <c r="F310" s="100"/>
      <c r="G310" s="194"/>
      <c r="H310" s="142"/>
      <c r="I310" s="142"/>
      <c r="J310" s="142"/>
      <c r="K310" s="142"/>
      <c r="L310" s="142"/>
      <c r="M310" s="142"/>
      <c r="N310" s="142"/>
      <c r="P310" s="142"/>
      <c r="AD310" s="99"/>
      <c r="AE310" s="99"/>
      <c r="AF310" s="99"/>
      <c r="AG310" s="99"/>
      <c r="AH310" s="99"/>
      <c r="AI310" s="99"/>
      <c r="AJ310" s="99"/>
      <c r="AK310" s="99"/>
      <c r="AL310" s="99"/>
      <c r="AM310" s="99"/>
      <c r="AN310" s="99"/>
      <c r="AO310" s="99"/>
      <c r="AP310" s="99"/>
      <c r="AQ310" s="99"/>
      <c r="AR310" s="99"/>
      <c r="AS310" s="99"/>
      <c r="AT310" s="99"/>
      <c r="AU310" s="99"/>
      <c r="AV310" s="99"/>
      <c r="AW310" s="99"/>
      <c r="AX310" s="99"/>
      <c r="AY310" s="99"/>
    </row>
    <row r="311" spans="1:51" ht="13">
      <c r="A311" s="100"/>
      <c r="B311" s="100"/>
      <c r="C311" s="100"/>
      <c r="D311" s="100"/>
      <c r="E311" s="100"/>
      <c r="F311" s="100"/>
      <c r="G311" s="194"/>
      <c r="H311" s="142"/>
      <c r="I311" s="142"/>
      <c r="J311" s="142"/>
      <c r="K311" s="142"/>
      <c r="L311" s="142"/>
      <c r="M311" s="142"/>
      <c r="N311" s="142"/>
      <c r="P311" s="142"/>
      <c r="AD311" s="99"/>
      <c r="AE311" s="99"/>
      <c r="AF311" s="99"/>
      <c r="AG311" s="99"/>
      <c r="AH311" s="99"/>
      <c r="AI311" s="99"/>
      <c r="AJ311" s="99"/>
      <c r="AK311" s="99"/>
      <c r="AL311" s="99"/>
      <c r="AM311" s="99"/>
      <c r="AN311" s="99"/>
      <c r="AO311" s="99"/>
      <c r="AP311" s="99"/>
      <c r="AQ311" s="99"/>
      <c r="AR311" s="99"/>
      <c r="AS311" s="99"/>
      <c r="AT311" s="99"/>
      <c r="AU311" s="99"/>
      <c r="AV311" s="99"/>
      <c r="AW311" s="99"/>
      <c r="AX311" s="99"/>
      <c r="AY311" s="99"/>
    </row>
    <row r="312" spans="1:51" ht="13">
      <c r="A312" s="100"/>
      <c r="B312" s="100"/>
      <c r="C312" s="100"/>
      <c r="D312" s="100"/>
      <c r="E312" s="100"/>
      <c r="F312" s="100"/>
      <c r="G312" s="194"/>
      <c r="H312" s="142"/>
      <c r="I312" s="142"/>
      <c r="J312" s="142"/>
      <c r="K312" s="142"/>
      <c r="L312" s="142"/>
      <c r="M312" s="142"/>
      <c r="N312" s="142"/>
      <c r="P312" s="142"/>
      <c r="AD312" s="99"/>
      <c r="AE312" s="99"/>
      <c r="AF312" s="99"/>
      <c r="AG312" s="99"/>
      <c r="AH312" s="99"/>
      <c r="AI312" s="99"/>
      <c r="AJ312" s="99"/>
      <c r="AK312" s="99"/>
      <c r="AL312" s="99"/>
      <c r="AM312" s="99"/>
      <c r="AN312" s="99"/>
      <c r="AO312" s="99"/>
      <c r="AP312" s="99"/>
      <c r="AQ312" s="99"/>
      <c r="AR312" s="99"/>
      <c r="AS312" s="99"/>
      <c r="AT312" s="99"/>
      <c r="AU312" s="99"/>
      <c r="AV312" s="99"/>
      <c r="AW312" s="99"/>
      <c r="AX312" s="99"/>
      <c r="AY312" s="99"/>
    </row>
    <row r="313" spans="1:51" ht="13">
      <c r="A313" s="100"/>
      <c r="B313" s="100"/>
      <c r="C313" s="100"/>
      <c r="D313" s="100"/>
      <c r="E313" s="100"/>
      <c r="F313" s="100"/>
      <c r="G313" s="194"/>
      <c r="H313" s="142"/>
      <c r="I313" s="142"/>
      <c r="J313" s="142"/>
      <c r="K313" s="142"/>
      <c r="L313" s="142"/>
      <c r="M313" s="142"/>
      <c r="N313" s="142"/>
      <c r="P313" s="142"/>
      <c r="AD313" s="99"/>
      <c r="AE313" s="99"/>
      <c r="AF313" s="99"/>
      <c r="AG313" s="99"/>
      <c r="AH313" s="99"/>
      <c r="AI313" s="99"/>
      <c r="AJ313" s="99"/>
      <c r="AK313" s="99"/>
      <c r="AL313" s="99"/>
      <c r="AM313" s="99"/>
      <c r="AN313" s="99"/>
      <c r="AO313" s="99"/>
      <c r="AP313" s="99"/>
      <c r="AQ313" s="99"/>
      <c r="AR313" s="99"/>
      <c r="AS313" s="99"/>
      <c r="AT313" s="99"/>
      <c r="AU313" s="99"/>
      <c r="AV313" s="99"/>
      <c r="AW313" s="99"/>
      <c r="AX313" s="99"/>
      <c r="AY313" s="99"/>
    </row>
    <row r="314" spans="1:51" ht="13">
      <c r="A314" s="100"/>
      <c r="B314" s="100"/>
      <c r="C314" s="100"/>
      <c r="D314" s="100"/>
      <c r="E314" s="100"/>
      <c r="F314" s="100"/>
      <c r="G314" s="194"/>
      <c r="H314" s="142"/>
      <c r="I314" s="142"/>
      <c r="J314" s="142"/>
      <c r="K314" s="142"/>
      <c r="L314" s="142"/>
      <c r="M314" s="142"/>
      <c r="N314" s="142"/>
      <c r="P314" s="142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99"/>
      <c r="AT314" s="99"/>
      <c r="AU314" s="99"/>
      <c r="AV314" s="99"/>
      <c r="AW314" s="99"/>
      <c r="AX314" s="99"/>
      <c r="AY314" s="99"/>
    </row>
    <row r="315" spans="1:51" ht="13">
      <c r="A315" s="100"/>
      <c r="B315" s="100"/>
      <c r="C315" s="100"/>
      <c r="D315" s="100"/>
      <c r="E315" s="100"/>
      <c r="F315" s="100"/>
      <c r="G315" s="194"/>
      <c r="H315" s="142"/>
      <c r="I315" s="142"/>
      <c r="J315" s="142"/>
      <c r="K315" s="142"/>
      <c r="L315" s="142"/>
      <c r="M315" s="142"/>
      <c r="N315" s="142"/>
      <c r="P315" s="142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99"/>
      <c r="AT315" s="99"/>
      <c r="AU315" s="99"/>
      <c r="AV315" s="99"/>
      <c r="AW315" s="99"/>
      <c r="AX315" s="99"/>
      <c r="AY315" s="99"/>
    </row>
    <row r="316" spans="1:51" ht="13">
      <c r="A316" s="100"/>
      <c r="B316" s="100"/>
      <c r="C316" s="100"/>
      <c r="D316" s="100"/>
      <c r="E316" s="100"/>
      <c r="F316" s="100"/>
      <c r="G316" s="194"/>
      <c r="H316" s="142"/>
      <c r="I316" s="142"/>
      <c r="J316" s="142"/>
      <c r="K316" s="142"/>
      <c r="L316" s="142"/>
      <c r="M316" s="142"/>
      <c r="N316" s="142"/>
      <c r="P316" s="142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99"/>
      <c r="AT316" s="99"/>
      <c r="AU316" s="99"/>
      <c r="AV316" s="99"/>
      <c r="AW316" s="99"/>
      <c r="AX316" s="99"/>
      <c r="AY316" s="99"/>
    </row>
    <row r="317" spans="1:51" ht="13">
      <c r="A317" s="100"/>
      <c r="B317" s="100"/>
      <c r="C317" s="100"/>
      <c r="D317" s="100"/>
      <c r="E317" s="100"/>
      <c r="F317" s="100"/>
      <c r="G317" s="194"/>
      <c r="H317" s="142"/>
      <c r="I317" s="142"/>
      <c r="J317" s="142"/>
      <c r="K317" s="142"/>
      <c r="L317" s="142"/>
      <c r="M317" s="142"/>
      <c r="N317" s="142"/>
      <c r="P317" s="142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99"/>
      <c r="AT317" s="99"/>
      <c r="AU317" s="99"/>
      <c r="AV317" s="99"/>
      <c r="AW317" s="99"/>
      <c r="AX317" s="99"/>
      <c r="AY317" s="99"/>
    </row>
    <row r="318" spans="1:51" ht="13">
      <c r="A318" s="100"/>
      <c r="B318" s="100"/>
      <c r="C318" s="100"/>
      <c r="D318" s="100"/>
      <c r="E318" s="100"/>
      <c r="F318" s="100"/>
      <c r="G318" s="194"/>
      <c r="H318" s="142"/>
      <c r="I318" s="142"/>
      <c r="J318" s="142"/>
      <c r="K318" s="142"/>
      <c r="L318" s="142"/>
      <c r="M318" s="142"/>
      <c r="N318" s="142"/>
      <c r="P318" s="142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</row>
    <row r="319" spans="1:51" ht="13">
      <c r="A319" s="100"/>
      <c r="B319" s="100"/>
      <c r="C319" s="100"/>
      <c r="D319" s="100"/>
      <c r="E319" s="100"/>
      <c r="F319" s="100"/>
      <c r="G319" s="194"/>
      <c r="H319" s="142"/>
      <c r="I319" s="142"/>
      <c r="J319" s="142"/>
      <c r="K319" s="142"/>
      <c r="L319" s="142"/>
      <c r="M319" s="142"/>
      <c r="N319" s="142"/>
      <c r="P319" s="142"/>
      <c r="AD319" s="99"/>
      <c r="AE319" s="99"/>
      <c r="AF319" s="99"/>
      <c r="AG319" s="99"/>
      <c r="AH319" s="99"/>
      <c r="AI319" s="99"/>
      <c r="AJ319" s="99"/>
      <c r="AK319" s="99"/>
      <c r="AL319" s="99"/>
      <c r="AM319" s="99"/>
      <c r="AN319" s="99"/>
      <c r="AO319" s="99"/>
      <c r="AP319" s="99"/>
      <c r="AQ319" s="99"/>
      <c r="AR319" s="99"/>
      <c r="AS319" s="99"/>
      <c r="AT319" s="99"/>
      <c r="AU319" s="99"/>
      <c r="AV319" s="99"/>
      <c r="AW319" s="99"/>
      <c r="AX319" s="99"/>
      <c r="AY319" s="99"/>
    </row>
    <row r="320" spans="1:51" ht="13">
      <c r="A320" s="100"/>
      <c r="B320" s="100"/>
      <c r="C320" s="100"/>
      <c r="D320" s="100"/>
      <c r="E320" s="100"/>
      <c r="F320" s="100"/>
      <c r="G320" s="194"/>
      <c r="H320" s="142"/>
      <c r="I320" s="142"/>
      <c r="J320" s="142"/>
      <c r="K320" s="142"/>
      <c r="L320" s="142"/>
      <c r="M320" s="142"/>
      <c r="N320" s="142"/>
      <c r="P320" s="142"/>
      <c r="AD320" s="99"/>
      <c r="AE320" s="99"/>
      <c r="AF320" s="99"/>
      <c r="AG320" s="99"/>
      <c r="AH320" s="99"/>
      <c r="AI320" s="99"/>
      <c r="AJ320" s="99"/>
      <c r="AK320" s="99"/>
      <c r="AL320" s="99"/>
      <c r="AM320" s="99"/>
      <c r="AN320" s="99"/>
      <c r="AO320" s="99"/>
      <c r="AP320" s="99"/>
      <c r="AQ320" s="99"/>
      <c r="AR320" s="99"/>
      <c r="AS320" s="99"/>
      <c r="AT320" s="99"/>
      <c r="AU320" s="99"/>
      <c r="AV320" s="99"/>
      <c r="AW320" s="99"/>
      <c r="AX320" s="99"/>
      <c r="AY320" s="99"/>
    </row>
    <row r="321" spans="1:51" ht="13">
      <c r="A321" s="100"/>
      <c r="B321" s="100"/>
      <c r="C321" s="100"/>
      <c r="D321" s="100"/>
      <c r="E321" s="100"/>
      <c r="F321" s="100"/>
      <c r="G321" s="194"/>
      <c r="H321" s="142"/>
      <c r="I321" s="142"/>
      <c r="J321" s="142"/>
      <c r="K321" s="142"/>
      <c r="L321" s="142"/>
      <c r="M321" s="142"/>
      <c r="N321" s="142"/>
      <c r="P321" s="142"/>
      <c r="AD321" s="99"/>
      <c r="AE321" s="99"/>
      <c r="AF321" s="99"/>
      <c r="AG321" s="99"/>
      <c r="AH321" s="99"/>
      <c r="AI321" s="99"/>
      <c r="AJ321" s="99"/>
      <c r="AK321" s="99"/>
      <c r="AL321" s="99"/>
      <c r="AM321" s="99"/>
      <c r="AN321" s="99"/>
      <c r="AO321" s="99"/>
      <c r="AP321" s="99"/>
      <c r="AQ321" s="99"/>
      <c r="AR321" s="99"/>
      <c r="AS321" s="99"/>
      <c r="AT321" s="99"/>
      <c r="AU321" s="99"/>
      <c r="AV321" s="99"/>
      <c r="AW321" s="99"/>
      <c r="AX321" s="99"/>
      <c r="AY321" s="99"/>
    </row>
    <row r="322" spans="1:51" ht="13">
      <c r="A322" s="100"/>
      <c r="B322" s="100"/>
      <c r="C322" s="100"/>
      <c r="D322" s="100"/>
      <c r="E322" s="100"/>
      <c r="F322" s="100"/>
      <c r="G322" s="194"/>
      <c r="H322" s="142"/>
      <c r="I322" s="142"/>
      <c r="J322" s="142"/>
      <c r="K322" s="142"/>
      <c r="L322" s="142"/>
      <c r="M322" s="142"/>
      <c r="N322" s="142"/>
      <c r="P322" s="142"/>
      <c r="AD322" s="99"/>
      <c r="AE322" s="99"/>
      <c r="AF322" s="99"/>
      <c r="AG322" s="99"/>
      <c r="AH322" s="99"/>
      <c r="AI322" s="99"/>
      <c r="AJ322" s="99"/>
      <c r="AK322" s="99"/>
      <c r="AL322" s="99"/>
      <c r="AM322" s="99"/>
      <c r="AN322" s="99"/>
      <c r="AO322" s="99"/>
      <c r="AP322" s="99"/>
      <c r="AQ322" s="99"/>
      <c r="AR322" s="99"/>
      <c r="AS322" s="99"/>
      <c r="AT322" s="99"/>
      <c r="AU322" s="99"/>
      <c r="AV322" s="99"/>
      <c r="AW322" s="99"/>
      <c r="AX322" s="99"/>
      <c r="AY322" s="99"/>
    </row>
    <row r="323" spans="1:51" ht="13">
      <c r="A323" s="100"/>
      <c r="B323" s="100"/>
      <c r="C323" s="100"/>
      <c r="D323" s="100"/>
      <c r="E323" s="100"/>
      <c r="F323" s="100"/>
      <c r="G323" s="194"/>
      <c r="H323" s="142"/>
      <c r="I323" s="142"/>
      <c r="J323" s="142"/>
      <c r="K323" s="142"/>
      <c r="L323" s="142"/>
      <c r="M323" s="142"/>
      <c r="N323" s="142"/>
      <c r="P323" s="142"/>
      <c r="AD323" s="99"/>
      <c r="AE323" s="99"/>
      <c r="AF323" s="99"/>
      <c r="AG323" s="99"/>
      <c r="AH323" s="99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99"/>
      <c r="AT323" s="99"/>
      <c r="AU323" s="99"/>
      <c r="AV323" s="99"/>
      <c r="AW323" s="99"/>
      <c r="AX323" s="99"/>
      <c r="AY323" s="99"/>
    </row>
    <row r="324" spans="1:51" ht="13">
      <c r="A324" s="100"/>
      <c r="B324" s="100"/>
      <c r="C324" s="100"/>
      <c r="D324" s="100"/>
      <c r="E324" s="100"/>
      <c r="F324" s="100"/>
      <c r="G324" s="194"/>
      <c r="H324" s="142"/>
      <c r="I324" s="142"/>
      <c r="J324" s="142"/>
      <c r="K324" s="142"/>
      <c r="L324" s="142"/>
      <c r="M324" s="142"/>
      <c r="N324" s="142"/>
      <c r="P324" s="142"/>
      <c r="AD324" s="99"/>
      <c r="AE324" s="99"/>
      <c r="AF324" s="99"/>
      <c r="AG324" s="99"/>
      <c r="AH324" s="99"/>
      <c r="AI324" s="99"/>
      <c r="AJ324" s="99"/>
      <c r="AK324" s="99"/>
      <c r="AL324" s="99"/>
      <c r="AM324" s="99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</row>
    <row r="325" spans="1:51" ht="13">
      <c r="A325" s="100"/>
      <c r="B325" s="100"/>
      <c r="C325" s="100"/>
      <c r="D325" s="100"/>
      <c r="E325" s="100"/>
      <c r="F325" s="100"/>
      <c r="G325" s="194"/>
      <c r="H325" s="142"/>
      <c r="I325" s="142"/>
      <c r="J325" s="142"/>
      <c r="K325" s="142"/>
      <c r="L325" s="142"/>
      <c r="M325" s="142"/>
      <c r="N325" s="142"/>
      <c r="P325" s="142"/>
      <c r="AD325" s="99"/>
      <c r="AE325" s="99"/>
      <c r="AF325" s="99"/>
      <c r="AG325" s="99"/>
      <c r="AH325" s="99"/>
      <c r="AI325" s="99"/>
      <c r="AJ325" s="99"/>
      <c r="AK325" s="99"/>
      <c r="AL325" s="99"/>
      <c r="AM325" s="99"/>
      <c r="AN325" s="99"/>
      <c r="AO325" s="99"/>
      <c r="AP325" s="99"/>
      <c r="AQ325" s="99"/>
      <c r="AR325" s="99"/>
      <c r="AS325" s="99"/>
      <c r="AT325" s="99"/>
      <c r="AU325" s="99"/>
      <c r="AV325" s="99"/>
      <c r="AW325" s="99"/>
      <c r="AX325" s="99"/>
      <c r="AY325" s="99"/>
    </row>
    <row r="326" spans="1:51" ht="13">
      <c r="A326" s="100"/>
      <c r="B326" s="100"/>
      <c r="C326" s="100"/>
      <c r="D326" s="100"/>
      <c r="E326" s="100"/>
      <c r="F326" s="100"/>
      <c r="G326" s="194"/>
      <c r="H326" s="142"/>
      <c r="I326" s="142"/>
      <c r="J326" s="142"/>
      <c r="K326" s="142"/>
      <c r="L326" s="142"/>
      <c r="M326" s="142"/>
      <c r="N326" s="142"/>
      <c r="P326" s="142"/>
      <c r="AD326" s="99"/>
      <c r="AE326" s="99"/>
      <c r="AF326" s="99"/>
      <c r="AG326" s="99"/>
      <c r="AH326" s="99"/>
      <c r="AI326" s="99"/>
      <c r="AJ326" s="99"/>
      <c r="AK326" s="99"/>
      <c r="AL326" s="99"/>
      <c r="AM326" s="99"/>
      <c r="AN326" s="99"/>
      <c r="AO326" s="99"/>
      <c r="AP326" s="99"/>
      <c r="AQ326" s="99"/>
      <c r="AR326" s="99"/>
      <c r="AS326" s="99"/>
      <c r="AT326" s="99"/>
      <c r="AU326" s="99"/>
      <c r="AV326" s="99"/>
      <c r="AW326" s="99"/>
      <c r="AX326" s="99"/>
      <c r="AY326" s="99"/>
    </row>
    <row r="327" spans="1:51" ht="13">
      <c r="A327" s="100"/>
      <c r="B327" s="100"/>
      <c r="C327" s="100"/>
      <c r="D327" s="100"/>
      <c r="E327" s="100"/>
      <c r="F327" s="100"/>
      <c r="G327" s="194"/>
      <c r="H327" s="142"/>
      <c r="I327" s="142"/>
      <c r="J327" s="142"/>
      <c r="K327" s="142"/>
      <c r="L327" s="142"/>
      <c r="M327" s="142"/>
      <c r="N327" s="142"/>
      <c r="P327" s="142"/>
      <c r="AD327" s="99"/>
      <c r="AE327" s="99"/>
      <c r="AF327" s="99"/>
      <c r="AG327" s="99"/>
      <c r="AH327" s="99"/>
      <c r="AI327" s="99"/>
      <c r="AJ327" s="99"/>
      <c r="AK327" s="99"/>
      <c r="AL327" s="99"/>
      <c r="AM327" s="99"/>
      <c r="AN327" s="99"/>
      <c r="AO327" s="99"/>
      <c r="AP327" s="99"/>
      <c r="AQ327" s="99"/>
      <c r="AR327" s="99"/>
      <c r="AS327" s="99"/>
      <c r="AT327" s="99"/>
      <c r="AU327" s="99"/>
      <c r="AV327" s="99"/>
      <c r="AW327" s="99"/>
      <c r="AX327" s="99"/>
      <c r="AY327" s="99"/>
    </row>
    <row r="328" spans="1:51" ht="13">
      <c r="A328" s="100"/>
      <c r="B328" s="100"/>
      <c r="C328" s="100"/>
      <c r="D328" s="100"/>
      <c r="E328" s="100"/>
      <c r="F328" s="100"/>
      <c r="G328" s="194"/>
      <c r="H328" s="142"/>
      <c r="I328" s="142"/>
      <c r="J328" s="142"/>
      <c r="K328" s="142"/>
      <c r="L328" s="142"/>
      <c r="M328" s="142"/>
      <c r="N328" s="142"/>
      <c r="P328" s="142"/>
      <c r="AD328" s="99"/>
      <c r="AE328" s="99"/>
      <c r="AF328" s="99"/>
      <c r="AG328" s="99"/>
      <c r="AH328" s="99"/>
      <c r="AI328" s="99"/>
      <c r="AJ328" s="99"/>
      <c r="AK328" s="99"/>
      <c r="AL328" s="99"/>
      <c r="AM328" s="99"/>
      <c r="AN328" s="99"/>
      <c r="AO328" s="99"/>
      <c r="AP328" s="99"/>
      <c r="AQ328" s="99"/>
      <c r="AR328" s="99"/>
      <c r="AS328" s="99"/>
      <c r="AT328" s="99"/>
      <c r="AU328" s="99"/>
      <c r="AV328" s="99"/>
      <c r="AW328" s="99"/>
      <c r="AX328" s="99"/>
      <c r="AY328" s="99"/>
    </row>
    <row r="329" spans="1:51" ht="13">
      <c r="A329" s="100"/>
      <c r="B329" s="100"/>
      <c r="C329" s="100"/>
      <c r="D329" s="100"/>
      <c r="E329" s="100"/>
      <c r="F329" s="100"/>
      <c r="G329" s="194"/>
      <c r="H329" s="142"/>
      <c r="I329" s="142"/>
      <c r="J329" s="142"/>
      <c r="K329" s="142"/>
      <c r="L329" s="142"/>
      <c r="M329" s="142"/>
      <c r="N329" s="142"/>
      <c r="P329" s="142"/>
      <c r="AD329" s="99"/>
      <c r="AE329" s="99"/>
      <c r="AF329" s="99"/>
      <c r="AG329" s="99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  <c r="AV329" s="99"/>
      <c r="AW329" s="99"/>
      <c r="AX329" s="99"/>
      <c r="AY329" s="99"/>
    </row>
    <row r="330" spans="1:51" ht="13">
      <c r="A330" s="100"/>
      <c r="B330" s="100"/>
      <c r="C330" s="100"/>
      <c r="D330" s="100"/>
      <c r="E330" s="100"/>
      <c r="F330" s="100"/>
      <c r="G330" s="194"/>
      <c r="H330" s="142"/>
      <c r="I330" s="142"/>
      <c r="J330" s="142"/>
      <c r="K330" s="142"/>
      <c r="L330" s="142"/>
      <c r="M330" s="142"/>
      <c r="N330" s="142"/>
      <c r="P330" s="142"/>
      <c r="AD330" s="99"/>
      <c r="AE330" s="99"/>
      <c r="AF330" s="99"/>
      <c r="AG330" s="99"/>
      <c r="AH330" s="99"/>
      <c r="AI330" s="99"/>
      <c r="AJ330" s="99"/>
      <c r="AK330" s="99"/>
      <c r="AL330" s="99"/>
      <c r="AM330" s="99"/>
      <c r="AN330" s="99"/>
      <c r="AO330" s="99"/>
      <c r="AP330" s="99"/>
      <c r="AQ330" s="99"/>
      <c r="AR330" s="99"/>
      <c r="AS330" s="99"/>
      <c r="AT330" s="99"/>
      <c r="AU330" s="99"/>
      <c r="AV330" s="99"/>
      <c r="AW330" s="99"/>
      <c r="AX330" s="99"/>
      <c r="AY330" s="99"/>
    </row>
    <row r="331" spans="1:51" ht="13">
      <c r="A331" s="100"/>
      <c r="B331" s="100"/>
      <c r="C331" s="100"/>
      <c r="D331" s="100"/>
      <c r="E331" s="100"/>
      <c r="F331" s="100"/>
      <c r="G331" s="194"/>
      <c r="H331" s="142"/>
      <c r="I331" s="142"/>
      <c r="J331" s="142"/>
      <c r="K331" s="142"/>
      <c r="L331" s="142"/>
      <c r="M331" s="142"/>
      <c r="N331" s="142"/>
      <c r="P331" s="142"/>
      <c r="AD331" s="99"/>
      <c r="AE331" s="99"/>
      <c r="AF331" s="99"/>
      <c r="AG331" s="99"/>
      <c r="AH331" s="99"/>
      <c r="AI331" s="99"/>
      <c r="AJ331" s="99"/>
      <c r="AK331" s="99"/>
      <c r="AL331" s="99"/>
      <c r="AM331" s="99"/>
      <c r="AN331" s="99"/>
      <c r="AO331" s="99"/>
      <c r="AP331" s="99"/>
      <c r="AQ331" s="99"/>
      <c r="AR331" s="99"/>
      <c r="AS331" s="99"/>
      <c r="AT331" s="99"/>
      <c r="AU331" s="99"/>
      <c r="AV331" s="99"/>
      <c r="AW331" s="99"/>
      <c r="AX331" s="99"/>
      <c r="AY331" s="99"/>
    </row>
    <row r="332" spans="1:51" ht="13">
      <c r="A332" s="100"/>
      <c r="B332" s="100"/>
      <c r="C332" s="100"/>
      <c r="D332" s="100"/>
      <c r="E332" s="100"/>
      <c r="F332" s="100"/>
      <c r="G332" s="194"/>
      <c r="H332" s="142"/>
      <c r="I332" s="142"/>
      <c r="J332" s="142"/>
      <c r="K332" s="142"/>
      <c r="L332" s="142"/>
      <c r="M332" s="142"/>
      <c r="N332" s="142"/>
      <c r="P332" s="142"/>
      <c r="AD332" s="99"/>
      <c r="AE332" s="99"/>
      <c r="AF332" s="99"/>
      <c r="AG332" s="99"/>
      <c r="AH332" s="99"/>
      <c r="AI332" s="99"/>
      <c r="AJ332" s="99"/>
      <c r="AK332" s="99"/>
      <c r="AL332" s="99"/>
      <c r="AM332" s="99"/>
      <c r="AN332" s="99"/>
      <c r="AO332" s="99"/>
      <c r="AP332" s="99"/>
      <c r="AQ332" s="99"/>
      <c r="AR332" s="99"/>
      <c r="AS332" s="99"/>
      <c r="AT332" s="99"/>
      <c r="AU332" s="99"/>
      <c r="AV332" s="99"/>
      <c r="AW332" s="99"/>
      <c r="AX332" s="99"/>
      <c r="AY332" s="99"/>
    </row>
    <row r="333" spans="1:51" ht="13">
      <c r="A333" s="100"/>
      <c r="B333" s="100"/>
      <c r="C333" s="100"/>
      <c r="D333" s="100"/>
      <c r="E333" s="100"/>
      <c r="F333" s="100"/>
      <c r="G333" s="194"/>
      <c r="H333" s="142"/>
      <c r="I333" s="142"/>
      <c r="J333" s="142"/>
      <c r="K333" s="142"/>
      <c r="L333" s="142"/>
      <c r="M333" s="142"/>
      <c r="N333" s="142"/>
      <c r="P333" s="142"/>
      <c r="AD333" s="99"/>
      <c r="AE333" s="99"/>
      <c r="AF333" s="99"/>
      <c r="AG333" s="99"/>
      <c r="AH333" s="99"/>
      <c r="AI333" s="99"/>
      <c r="AJ333" s="99"/>
      <c r="AK333" s="99"/>
      <c r="AL333" s="99"/>
      <c r="AM333" s="99"/>
      <c r="AN333" s="99"/>
      <c r="AO333" s="99"/>
      <c r="AP333" s="99"/>
      <c r="AQ333" s="99"/>
      <c r="AR333" s="99"/>
      <c r="AS333" s="99"/>
      <c r="AT333" s="99"/>
      <c r="AU333" s="99"/>
      <c r="AV333" s="99"/>
      <c r="AW333" s="99"/>
      <c r="AX333" s="99"/>
      <c r="AY333" s="99"/>
    </row>
    <row r="334" spans="1:51" ht="13">
      <c r="A334" s="100"/>
      <c r="B334" s="100"/>
      <c r="C334" s="100"/>
      <c r="D334" s="100"/>
      <c r="E334" s="100"/>
      <c r="F334" s="100"/>
      <c r="G334" s="194"/>
      <c r="H334" s="142"/>
      <c r="I334" s="142"/>
      <c r="J334" s="142"/>
      <c r="K334" s="142"/>
      <c r="L334" s="142"/>
      <c r="M334" s="142"/>
      <c r="N334" s="142"/>
      <c r="P334" s="142"/>
      <c r="AD334" s="99"/>
      <c r="AE334" s="99"/>
      <c r="AF334" s="99"/>
      <c r="AG334" s="99"/>
      <c r="AH334" s="99"/>
      <c r="AI334" s="99"/>
      <c r="AJ334" s="99"/>
      <c r="AK334" s="99"/>
      <c r="AL334" s="99"/>
      <c r="AM334" s="99"/>
      <c r="AN334" s="99"/>
      <c r="AO334" s="99"/>
      <c r="AP334" s="99"/>
      <c r="AQ334" s="99"/>
      <c r="AR334" s="99"/>
      <c r="AS334" s="99"/>
      <c r="AT334" s="99"/>
      <c r="AU334" s="99"/>
      <c r="AV334" s="99"/>
      <c r="AW334" s="99"/>
      <c r="AX334" s="99"/>
      <c r="AY334" s="99"/>
    </row>
    <row r="335" spans="1:51" ht="13">
      <c r="A335" s="100"/>
      <c r="B335" s="100"/>
      <c r="C335" s="100"/>
      <c r="D335" s="100"/>
      <c r="E335" s="100"/>
      <c r="F335" s="100"/>
      <c r="G335" s="194"/>
      <c r="H335" s="142"/>
      <c r="I335" s="142"/>
      <c r="J335" s="142"/>
      <c r="K335" s="142"/>
      <c r="L335" s="142"/>
      <c r="M335" s="142"/>
      <c r="N335" s="142"/>
      <c r="P335" s="142"/>
      <c r="AD335" s="99"/>
      <c r="AE335" s="99"/>
      <c r="AF335" s="99"/>
      <c r="AG335" s="99"/>
      <c r="AH335" s="99"/>
      <c r="AI335" s="99"/>
      <c r="AJ335" s="99"/>
      <c r="AK335" s="99"/>
      <c r="AL335" s="99"/>
      <c r="AM335" s="99"/>
      <c r="AN335" s="99"/>
      <c r="AO335" s="99"/>
      <c r="AP335" s="99"/>
      <c r="AQ335" s="99"/>
      <c r="AR335" s="99"/>
      <c r="AS335" s="99"/>
      <c r="AT335" s="99"/>
      <c r="AU335" s="99"/>
      <c r="AV335" s="99"/>
      <c r="AW335" s="99"/>
      <c r="AX335" s="99"/>
      <c r="AY335" s="99"/>
    </row>
    <row r="336" spans="1:51" ht="13">
      <c r="A336" s="100"/>
      <c r="B336" s="100"/>
      <c r="C336" s="100"/>
      <c r="D336" s="100"/>
      <c r="E336" s="100"/>
      <c r="F336" s="100"/>
      <c r="G336" s="194"/>
      <c r="H336" s="142"/>
      <c r="I336" s="142"/>
      <c r="J336" s="142"/>
      <c r="K336" s="142"/>
      <c r="L336" s="142"/>
      <c r="M336" s="142"/>
      <c r="N336" s="142"/>
      <c r="P336" s="142"/>
      <c r="AD336" s="99"/>
      <c r="AE336" s="99"/>
      <c r="AF336" s="99"/>
      <c r="AG336" s="99"/>
      <c r="AH336" s="99"/>
      <c r="AI336" s="99"/>
      <c r="AJ336" s="99"/>
      <c r="AK336" s="99"/>
      <c r="AL336" s="99"/>
      <c r="AM336" s="99"/>
      <c r="AN336" s="99"/>
      <c r="AO336" s="99"/>
      <c r="AP336" s="99"/>
      <c r="AQ336" s="99"/>
      <c r="AR336" s="99"/>
      <c r="AS336" s="99"/>
      <c r="AT336" s="99"/>
      <c r="AU336" s="99"/>
      <c r="AV336" s="99"/>
      <c r="AW336" s="99"/>
      <c r="AX336" s="99"/>
      <c r="AY336" s="99"/>
    </row>
    <row r="337" spans="1:51" ht="13">
      <c r="A337" s="100"/>
      <c r="B337" s="100"/>
      <c r="C337" s="100"/>
      <c r="D337" s="100"/>
      <c r="E337" s="100"/>
      <c r="F337" s="100"/>
      <c r="G337" s="194"/>
      <c r="H337" s="142"/>
      <c r="I337" s="142"/>
      <c r="J337" s="142"/>
      <c r="K337" s="142"/>
      <c r="L337" s="142"/>
      <c r="M337" s="142"/>
      <c r="N337" s="142"/>
      <c r="P337" s="142"/>
      <c r="AD337" s="99"/>
      <c r="AE337" s="99"/>
      <c r="AF337" s="99"/>
      <c r="AG337" s="99"/>
      <c r="AH337" s="99"/>
      <c r="AI337" s="99"/>
      <c r="AJ337" s="99"/>
      <c r="AK337" s="99"/>
      <c r="AL337" s="99"/>
      <c r="AM337" s="99"/>
      <c r="AN337" s="99"/>
      <c r="AO337" s="99"/>
      <c r="AP337" s="99"/>
      <c r="AQ337" s="99"/>
      <c r="AR337" s="99"/>
      <c r="AS337" s="99"/>
      <c r="AT337" s="99"/>
      <c r="AU337" s="99"/>
      <c r="AV337" s="99"/>
      <c r="AW337" s="99"/>
      <c r="AX337" s="99"/>
      <c r="AY337" s="99"/>
    </row>
    <row r="338" spans="1:51" ht="13">
      <c r="A338" s="100"/>
      <c r="B338" s="100"/>
      <c r="C338" s="100"/>
      <c r="D338" s="100"/>
      <c r="E338" s="100"/>
      <c r="F338" s="100"/>
      <c r="G338" s="194"/>
      <c r="H338" s="142"/>
      <c r="I338" s="142"/>
      <c r="J338" s="142"/>
      <c r="K338" s="142"/>
      <c r="L338" s="142"/>
      <c r="M338" s="142"/>
      <c r="N338" s="142"/>
      <c r="P338" s="142"/>
      <c r="AD338" s="99"/>
      <c r="AE338" s="99"/>
      <c r="AF338" s="99"/>
      <c r="AG338" s="99"/>
      <c r="AH338" s="99"/>
      <c r="AI338" s="99"/>
      <c r="AJ338" s="99"/>
      <c r="AK338" s="99"/>
      <c r="AL338" s="99"/>
      <c r="AM338" s="99"/>
      <c r="AN338" s="99"/>
      <c r="AO338" s="99"/>
      <c r="AP338" s="99"/>
      <c r="AQ338" s="99"/>
      <c r="AR338" s="99"/>
      <c r="AS338" s="99"/>
      <c r="AT338" s="99"/>
      <c r="AU338" s="99"/>
      <c r="AV338" s="99"/>
      <c r="AW338" s="99"/>
      <c r="AX338" s="99"/>
      <c r="AY338" s="99"/>
    </row>
    <row r="339" spans="1:51" ht="13">
      <c r="A339" s="100"/>
      <c r="B339" s="100"/>
      <c r="C339" s="100"/>
      <c r="D339" s="100"/>
      <c r="E339" s="100"/>
      <c r="F339" s="100"/>
      <c r="G339" s="194"/>
      <c r="H339" s="142"/>
      <c r="I339" s="142"/>
      <c r="J339" s="142"/>
      <c r="K339" s="142"/>
      <c r="L339" s="142"/>
      <c r="M339" s="142"/>
      <c r="N339" s="142"/>
      <c r="P339" s="142"/>
      <c r="AD339" s="99"/>
      <c r="AE339" s="99"/>
      <c r="AF339" s="99"/>
      <c r="AG339" s="99"/>
      <c r="AH339" s="99"/>
      <c r="AI339" s="99"/>
      <c r="AJ339" s="99"/>
      <c r="AK339" s="99"/>
      <c r="AL339" s="99"/>
      <c r="AM339" s="99"/>
      <c r="AN339" s="99"/>
      <c r="AO339" s="99"/>
      <c r="AP339" s="99"/>
      <c r="AQ339" s="99"/>
      <c r="AR339" s="99"/>
      <c r="AS339" s="99"/>
      <c r="AT339" s="99"/>
      <c r="AU339" s="99"/>
      <c r="AV339" s="99"/>
      <c r="AW339" s="99"/>
      <c r="AX339" s="99"/>
      <c r="AY339" s="99"/>
    </row>
    <row r="340" spans="1:51" ht="13">
      <c r="A340" s="100"/>
      <c r="B340" s="100"/>
      <c r="C340" s="100"/>
      <c r="D340" s="100"/>
      <c r="E340" s="100"/>
      <c r="F340" s="100"/>
      <c r="G340" s="194"/>
      <c r="H340" s="142"/>
      <c r="I340" s="142"/>
      <c r="J340" s="142"/>
      <c r="K340" s="142"/>
      <c r="L340" s="142"/>
      <c r="M340" s="142"/>
      <c r="N340" s="142"/>
      <c r="P340" s="142"/>
      <c r="AD340" s="99"/>
      <c r="AE340" s="99"/>
      <c r="AF340" s="99"/>
      <c r="AG340" s="99"/>
      <c r="AH340" s="99"/>
      <c r="AI340" s="99"/>
      <c r="AJ340" s="99"/>
      <c r="AK340" s="99"/>
      <c r="AL340" s="99"/>
      <c r="AM340" s="99"/>
      <c r="AN340" s="99"/>
      <c r="AO340" s="99"/>
      <c r="AP340" s="99"/>
      <c r="AQ340" s="99"/>
      <c r="AR340" s="99"/>
      <c r="AS340" s="99"/>
      <c r="AT340" s="99"/>
      <c r="AU340" s="99"/>
      <c r="AV340" s="99"/>
      <c r="AW340" s="99"/>
      <c r="AX340" s="99"/>
      <c r="AY340" s="99"/>
    </row>
    <row r="341" spans="1:51" ht="13">
      <c r="A341" s="100"/>
      <c r="B341" s="100"/>
      <c r="C341" s="100"/>
      <c r="D341" s="100"/>
      <c r="E341" s="100"/>
      <c r="F341" s="100"/>
      <c r="G341" s="194"/>
      <c r="H341" s="142"/>
      <c r="I341" s="142"/>
      <c r="J341" s="142"/>
      <c r="K341" s="142"/>
      <c r="L341" s="142"/>
      <c r="M341" s="142"/>
      <c r="N341" s="142"/>
      <c r="P341" s="142"/>
      <c r="AD341" s="99"/>
      <c r="AE341" s="99"/>
      <c r="AF341" s="99"/>
      <c r="AG341" s="99"/>
      <c r="AH341" s="99"/>
      <c r="AI341" s="99"/>
      <c r="AJ341" s="99"/>
      <c r="AK341" s="99"/>
      <c r="AL341" s="99"/>
      <c r="AM341" s="99"/>
      <c r="AN341" s="99"/>
      <c r="AO341" s="99"/>
      <c r="AP341" s="99"/>
      <c r="AQ341" s="99"/>
      <c r="AR341" s="99"/>
      <c r="AS341" s="99"/>
      <c r="AT341" s="99"/>
      <c r="AU341" s="99"/>
      <c r="AV341" s="99"/>
      <c r="AW341" s="99"/>
      <c r="AX341" s="99"/>
      <c r="AY341" s="99"/>
    </row>
    <row r="342" spans="1:51" ht="13">
      <c r="A342" s="100"/>
      <c r="B342" s="100"/>
      <c r="C342" s="100"/>
      <c r="D342" s="100"/>
      <c r="E342" s="100"/>
      <c r="F342" s="100"/>
      <c r="G342" s="194"/>
      <c r="H342" s="142"/>
      <c r="I342" s="142"/>
      <c r="J342" s="142"/>
      <c r="K342" s="142"/>
      <c r="L342" s="142"/>
      <c r="M342" s="142"/>
      <c r="N342" s="142"/>
      <c r="P342" s="142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99"/>
      <c r="AT342" s="99"/>
      <c r="AU342" s="99"/>
      <c r="AV342" s="99"/>
      <c r="AW342" s="99"/>
      <c r="AX342" s="99"/>
      <c r="AY342" s="99"/>
    </row>
    <row r="343" spans="1:51" ht="13">
      <c r="A343" s="100"/>
      <c r="B343" s="100"/>
      <c r="C343" s="100"/>
      <c r="D343" s="100"/>
      <c r="E343" s="100"/>
      <c r="F343" s="100"/>
      <c r="G343" s="194"/>
      <c r="H343" s="142"/>
      <c r="I343" s="142"/>
      <c r="J343" s="142"/>
      <c r="K343" s="142"/>
      <c r="L343" s="142"/>
      <c r="M343" s="142"/>
      <c r="N343" s="142"/>
      <c r="P343" s="142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99"/>
      <c r="AT343" s="99"/>
      <c r="AU343" s="99"/>
      <c r="AV343" s="99"/>
      <c r="AW343" s="99"/>
      <c r="AX343" s="99"/>
      <c r="AY343" s="99"/>
    </row>
    <row r="344" spans="1:51" ht="13">
      <c r="A344" s="100"/>
      <c r="B344" s="100"/>
      <c r="C344" s="100"/>
      <c r="D344" s="100"/>
      <c r="E344" s="100"/>
      <c r="F344" s="100"/>
      <c r="G344" s="194"/>
      <c r="H344" s="142"/>
      <c r="I344" s="142"/>
      <c r="J344" s="142"/>
      <c r="K344" s="142"/>
      <c r="L344" s="142"/>
      <c r="M344" s="142"/>
      <c r="N344" s="142"/>
      <c r="P344" s="142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99"/>
      <c r="AT344" s="99"/>
      <c r="AU344" s="99"/>
      <c r="AV344" s="99"/>
      <c r="AW344" s="99"/>
      <c r="AX344" s="99"/>
      <c r="AY344" s="99"/>
    </row>
    <row r="345" spans="1:51" ht="13">
      <c r="A345" s="100"/>
      <c r="B345" s="100"/>
      <c r="C345" s="100"/>
      <c r="D345" s="100"/>
      <c r="E345" s="100"/>
      <c r="F345" s="100"/>
      <c r="G345" s="194"/>
      <c r="H345" s="142"/>
      <c r="I345" s="142"/>
      <c r="J345" s="142"/>
      <c r="K345" s="142"/>
      <c r="L345" s="142"/>
      <c r="M345" s="142"/>
      <c r="N345" s="142"/>
      <c r="P345" s="142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99"/>
      <c r="AT345" s="99"/>
      <c r="AU345" s="99"/>
      <c r="AV345" s="99"/>
      <c r="AW345" s="99"/>
      <c r="AX345" s="99"/>
      <c r="AY345" s="99"/>
    </row>
    <row r="346" spans="1:51" ht="13">
      <c r="A346" s="100"/>
      <c r="B346" s="100"/>
      <c r="C346" s="100"/>
      <c r="D346" s="100"/>
      <c r="E346" s="100"/>
      <c r="F346" s="100"/>
      <c r="G346" s="194"/>
      <c r="H346" s="142"/>
      <c r="I346" s="142"/>
      <c r="J346" s="142"/>
      <c r="K346" s="142"/>
      <c r="L346" s="142"/>
      <c r="M346" s="142"/>
      <c r="N346" s="142"/>
      <c r="P346" s="142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99"/>
      <c r="AT346" s="99"/>
      <c r="AU346" s="99"/>
      <c r="AV346" s="99"/>
      <c r="AW346" s="99"/>
      <c r="AX346" s="99"/>
      <c r="AY346" s="99"/>
    </row>
    <row r="347" spans="1:51" ht="13">
      <c r="A347" s="100"/>
      <c r="B347" s="100"/>
      <c r="C347" s="100"/>
      <c r="D347" s="100"/>
      <c r="E347" s="100"/>
      <c r="F347" s="100"/>
      <c r="G347" s="194"/>
      <c r="H347" s="142"/>
      <c r="I347" s="142"/>
      <c r="J347" s="142"/>
      <c r="K347" s="142"/>
      <c r="L347" s="142"/>
      <c r="M347" s="142"/>
      <c r="N347" s="142"/>
      <c r="P347" s="142"/>
      <c r="AD347" s="99"/>
      <c r="AE347" s="99"/>
      <c r="AF347" s="99"/>
      <c r="AG347" s="99"/>
      <c r="AH347" s="99"/>
      <c r="AI347" s="99"/>
      <c r="AJ347" s="99"/>
      <c r="AK347" s="99"/>
      <c r="AL347" s="99"/>
      <c r="AM347" s="99"/>
      <c r="AN347" s="99"/>
      <c r="AO347" s="99"/>
      <c r="AP347" s="99"/>
      <c r="AQ347" s="99"/>
      <c r="AR347" s="99"/>
      <c r="AS347" s="99"/>
      <c r="AT347" s="99"/>
      <c r="AU347" s="99"/>
      <c r="AV347" s="99"/>
      <c r="AW347" s="99"/>
      <c r="AX347" s="99"/>
      <c r="AY347" s="99"/>
    </row>
    <row r="348" spans="1:51" ht="13">
      <c r="A348" s="100"/>
      <c r="B348" s="100"/>
      <c r="C348" s="100"/>
      <c r="D348" s="100"/>
      <c r="E348" s="100"/>
      <c r="F348" s="100"/>
      <c r="G348" s="194"/>
      <c r="H348" s="142"/>
      <c r="I348" s="142"/>
      <c r="J348" s="142"/>
      <c r="K348" s="142"/>
      <c r="L348" s="142"/>
      <c r="M348" s="142"/>
      <c r="N348" s="142"/>
      <c r="P348" s="142"/>
      <c r="AD348" s="99"/>
      <c r="AE348" s="99"/>
      <c r="AF348" s="99"/>
      <c r="AG348" s="99"/>
      <c r="AH348" s="99"/>
      <c r="AI348" s="99"/>
      <c r="AJ348" s="99"/>
      <c r="AK348" s="99"/>
      <c r="AL348" s="99"/>
      <c r="AM348" s="99"/>
      <c r="AN348" s="99"/>
      <c r="AO348" s="99"/>
      <c r="AP348" s="99"/>
      <c r="AQ348" s="99"/>
      <c r="AR348" s="99"/>
      <c r="AS348" s="99"/>
      <c r="AT348" s="99"/>
      <c r="AU348" s="99"/>
      <c r="AV348" s="99"/>
      <c r="AW348" s="99"/>
      <c r="AX348" s="99"/>
      <c r="AY348" s="99"/>
    </row>
    <row r="349" spans="1:51" ht="13">
      <c r="A349" s="100"/>
      <c r="B349" s="100"/>
      <c r="C349" s="100"/>
      <c r="D349" s="100"/>
      <c r="E349" s="100"/>
      <c r="F349" s="100"/>
      <c r="G349" s="194"/>
      <c r="H349" s="142"/>
      <c r="I349" s="142"/>
      <c r="J349" s="142"/>
      <c r="K349" s="142"/>
      <c r="L349" s="142"/>
      <c r="M349" s="142"/>
      <c r="N349" s="142"/>
      <c r="P349" s="142"/>
      <c r="AD349" s="99"/>
      <c r="AE349" s="99"/>
      <c r="AF349" s="99"/>
      <c r="AG349" s="99"/>
      <c r="AH349" s="99"/>
      <c r="AI349" s="99"/>
      <c r="AJ349" s="99"/>
      <c r="AK349" s="99"/>
      <c r="AL349" s="99"/>
      <c r="AM349" s="99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</row>
    <row r="350" spans="1:51" ht="13">
      <c r="A350" s="100"/>
      <c r="B350" s="100"/>
      <c r="C350" s="100"/>
      <c r="D350" s="100"/>
      <c r="E350" s="100"/>
      <c r="F350" s="100"/>
      <c r="G350" s="194"/>
      <c r="H350" s="142"/>
      <c r="I350" s="142"/>
      <c r="J350" s="142"/>
      <c r="K350" s="142"/>
      <c r="L350" s="142"/>
      <c r="M350" s="142"/>
      <c r="N350" s="142"/>
      <c r="P350" s="142"/>
      <c r="AD350" s="99"/>
      <c r="AE350" s="99"/>
      <c r="AF350" s="99"/>
      <c r="AG350" s="99"/>
      <c r="AH350" s="99"/>
      <c r="AI350" s="99"/>
      <c r="AJ350" s="99"/>
      <c r="AK350" s="99"/>
      <c r="AL350" s="99"/>
      <c r="AM350" s="99"/>
      <c r="AN350" s="99"/>
      <c r="AO350" s="99"/>
      <c r="AP350" s="99"/>
      <c r="AQ350" s="99"/>
      <c r="AR350" s="99"/>
      <c r="AS350" s="99"/>
      <c r="AT350" s="99"/>
      <c r="AU350" s="99"/>
      <c r="AV350" s="99"/>
      <c r="AW350" s="99"/>
      <c r="AX350" s="99"/>
      <c r="AY350" s="99"/>
    </row>
    <row r="351" spans="1:51" ht="13">
      <c r="A351" s="100"/>
      <c r="B351" s="100"/>
      <c r="C351" s="100"/>
      <c r="D351" s="100"/>
      <c r="E351" s="100"/>
      <c r="F351" s="100"/>
      <c r="G351" s="194"/>
      <c r="H351" s="142"/>
      <c r="I351" s="142"/>
      <c r="J351" s="142"/>
      <c r="K351" s="142"/>
      <c r="L351" s="142"/>
      <c r="M351" s="142"/>
      <c r="N351" s="142"/>
      <c r="P351" s="142"/>
      <c r="AD351" s="99"/>
      <c r="AE351" s="99"/>
      <c r="AF351" s="99"/>
      <c r="AG351" s="99"/>
      <c r="AH351" s="99"/>
      <c r="AI351" s="99"/>
      <c r="AJ351" s="99"/>
      <c r="AK351" s="99"/>
      <c r="AL351" s="99"/>
      <c r="AM351" s="99"/>
      <c r="AN351" s="99"/>
      <c r="AO351" s="99"/>
      <c r="AP351" s="99"/>
      <c r="AQ351" s="99"/>
      <c r="AR351" s="99"/>
      <c r="AS351" s="99"/>
      <c r="AT351" s="99"/>
      <c r="AU351" s="99"/>
      <c r="AV351" s="99"/>
      <c r="AW351" s="99"/>
      <c r="AX351" s="99"/>
      <c r="AY351" s="99"/>
    </row>
    <row r="352" spans="1:51" ht="13">
      <c r="A352" s="100"/>
      <c r="B352" s="100"/>
      <c r="C352" s="100"/>
      <c r="D352" s="100"/>
      <c r="E352" s="100"/>
      <c r="F352" s="100"/>
      <c r="G352" s="194"/>
      <c r="H352" s="142"/>
      <c r="I352" s="142"/>
      <c r="J352" s="142"/>
      <c r="K352" s="142"/>
      <c r="L352" s="142"/>
      <c r="M352" s="142"/>
      <c r="N352" s="142"/>
      <c r="P352" s="142"/>
      <c r="AD352" s="99"/>
      <c r="AE352" s="99"/>
      <c r="AF352" s="99"/>
      <c r="AG352" s="99"/>
      <c r="AH352" s="99"/>
      <c r="AI352" s="99"/>
      <c r="AJ352" s="99"/>
      <c r="AK352" s="99"/>
      <c r="AL352" s="99"/>
      <c r="AM352" s="99"/>
      <c r="AN352" s="99"/>
      <c r="AO352" s="99"/>
      <c r="AP352" s="99"/>
      <c r="AQ352" s="99"/>
      <c r="AR352" s="99"/>
      <c r="AS352" s="99"/>
      <c r="AT352" s="99"/>
      <c r="AU352" s="99"/>
      <c r="AV352" s="99"/>
      <c r="AW352" s="99"/>
      <c r="AX352" s="99"/>
      <c r="AY352" s="99"/>
    </row>
    <row r="353" spans="1:51" ht="13">
      <c r="A353" s="100"/>
      <c r="B353" s="100"/>
      <c r="C353" s="100"/>
      <c r="D353" s="100"/>
      <c r="E353" s="100"/>
      <c r="F353" s="100"/>
      <c r="G353" s="194"/>
      <c r="H353" s="142"/>
      <c r="I353" s="142"/>
      <c r="J353" s="142"/>
      <c r="K353" s="142"/>
      <c r="L353" s="142"/>
      <c r="M353" s="142"/>
      <c r="N353" s="142"/>
      <c r="P353" s="142"/>
      <c r="AD353" s="99"/>
      <c r="AE353" s="99"/>
      <c r="AF353" s="99"/>
      <c r="AG353" s="99"/>
      <c r="AH353" s="99"/>
      <c r="AI353" s="99"/>
      <c r="AJ353" s="99"/>
      <c r="AK353" s="99"/>
      <c r="AL353" s="99"/>
      <c r="AM353" s="99"/>
      <c r="AN353" s="99"/>
      <c r="AO353" s="99"/>
      <c r="AP353" s="99"/>
      <c r="AQ353" s="99"/>
      <c r="AR353" s="99"/>
      <c r="AS353" s="99"/>
      <c r="AT353" s="99"/>
      <c r="AU353" s="99"/>
      <c r="AV353" s="99"/>
      <c r="AW353" s="99"/>
      <c r="AX353" s="99"/>
      <c r="AY353" s="99"/>
    </row>
    <row r="354" spans="1:51" ht="13">
      <c r="A354" s="100"/>
      <c r="B354" s="100"/>
      <c r="C354" s="100"/>
      <c r="D354" s="100"/>
      <c r="E354" s="100"/>
      <c r="F354" s="100"/>
      <c r="G354" s="194"/>
      <c r="H354" s="142"/>
      <c r="I354" s="142"/>
      <c r="J354" s="142"/>
      <c r="K354" s="142"/>
      <c r="L354" s="142"/>
      <c r="M354" s="142"/>
      <c r="N354" s="142"/>
      <c r="P354" s="142"/>
      <c r="AD354" s="99"/>
      <c r="AE354" s="99"/>
      <c r="AF354" s="99"/>
      <c r="AG354" s="99"/>
      <c r="AH354" s="99"/>
      <c r="AI354" s="99"/>
      <c r="AJ354" s="99"/>
      <c r="AK354" s="99"/>
      <c r="AL354" s="99"/>
      <c r="AM354" s="99"/>
      <c r="AN354" s="99"/>
      <c r="AO354" s="99"/>
      <c r="AP354" s="99"/>
      <c r="AQ354" s="99"/>
      <c r="AR354" s="99"/>
      <c r="AS354" s="99"/>
      <c r="AT354" s="99"/>
      <c r="AU354" s="99"/>
      <c r="AV354" s="99"/>
      <c r="AW354" s="99"/>
      <c r="AX354" s="99"/>
      <c r="AY354" s="99"/>
    </row>
    <row r="355" spans="1:51" ht="13">
      <c r="A355" s="100"/>
      <c r="B355" s="100"/>
      <c r="C355" s="100"/>
      <c r="D355" s="100"/>
      <c r="E355" s="100"/>
      <c r="F355" s="100"/>
      <c r="G355" s="194"/>
      <c r="H355" s="142"/>
      <c r="I355" s="142"/>
      <c r="J355" s="142"/>
      <c r="K355" s="142"/>
      <c r="L355" s="142"/>
      <c r="M355" s="142"/>
      <c r="N355" s="142"/>
      <c r="P355" s="142"/>
      <c r="AD355" s="99"/>
      <c r="AE355" s="99"/>
      <c r="AF355" s="99"/>
      <c r="AG355" s="99"/>
      <c r="AH355" s="99"/>
      <c r="AI355" s="99"/>
      <c r="AJ355" s="99"/>
      <c r="AK355" s="99"/>
      <c r="AL355" s="99"/>
      <c r="AM355" s="99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</row>
    <row r="356" spans="1:51" ht="13">
      <c r="A356" s="100"/>
      <c r="B356" s="100"/>
      <c r="C356" s="100"/>
      <c r="D356" s="100"/>
      <c r="E356" s="100"/>
      <c r="F356" s="100"/>
      <c r="G356" s="194"/>
      <c r="H356" s="142"/>
      <c r="I356" s="142"/>
      <c r="J356" s="142"/>
      <c r="K356" s="142"/>
      <c r="L356" s="142"/>
      <c r="M356" s="142"/>
      <c r="N356" s="142"/>
      <c r="P356" s="142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99"/>
      <c r="AT356" s="99"/>
      <c r="AU356" s="99"/>
      <c r="AV356" s="99"/>
      <c r="AW356" s="99"/>
      <c r="AX356" s="99"/>
      <c r="AY356" s="99"/>
    </row>
    <row r="357" spans="1:51" ht="13">
      <c r="A357" s="100"/>
      <c r="B357" s="100"/>
      <c r="C357" s="100"/>
      <c r="D357" s="100"/>
      <c r="E357" s="100"/>
      <c r="F357" s="100"/>
      <c r="G357" s="194"/>
      <c r="H357" s="142"/>
      <c r="I357" s="142"/>
      <c r="J357" s="142"/>
      <c r="K357" s="142"/>
      <c r="L357" s="142"/>
      <c r="M357" s="142"/>
      <c r="N357" s="142"/>
      <c r="P357" s="142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  <c r="AV357" s="99"/>
      <c r="AW357" s="99"/>
      <c r="AX357" s="99"/>
      <c r="AY357" s="99"/>
    </row>
    <row r="358" spans="1:51" ht="13">
      <c r="A358" s="100"/>
      <c r="B358" s="100"/>
      <c r="C358" s="100"/>
      <c r="D358" s="100"/>
      <c r="E358" s="100"/>
      <c r="F358" s="100"/>
      <c r="G358" s="194"/>
      <c r="H358" s="142"/>
      <c r="I358" s="142"/>
      <c r="J358" s="142"/>
      <c r="K358" s="142"/>
      <c r="L358" s="142"/>
      <c r="M358" s="142"/>
      <c r="N358" s="142"/>
      <c r="P358" s="142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  <c r="AV358" s="99"/>
      <c r="AW358" s="99"/>
      <c r="AX358" s="99"/>
      <c r="AY358" s="99"/>
    </row>
    <row r="359" spans="1:51" ht="13">
      <c r="A359" s="100"/>
      <c r="B359" s="100"/>
      <c r="C359" s="100"/>
      <c r="D359" s="100"/>
      <c r="E359" s="100"/>
      <c r="F359" s="100"/>
      <c r="G359" s="194"/>
      <c r="H359" s="142"/>
      <c r="I359" s="142"/>
      <c r="J359" s="142"/>
      <c r="K359" s="142"/>
      <c r="L359" s="142"/>
      <c r="M359" s="142"/>
      <c r="N359" s="142"/>
      <c r="P359" s="142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  <c r="AV359" s="99"/>
      <c r="AW359" s="99"/>
      <c r="AX359" s="99"/>
      <c r="AY359" s="99"/>
    </row>
    <row r="360" spans="1:51" ht="13">
      <c r="A360" s="100"/>
      <c r="B360" s="100"/>
      <c r="C360" s="100"/>
      <c r="D360" s="100"/>
      <c r="E360" s="100"/>
      <c r="F360" s="100"/>
      <c r="G360" s="194"/>
      <c r="H360" s="142"/>
      <c r="I360" s="142"/>
      <c r="J360" s="142"/>
      <c r="K360" s="142"/>
      <c r="L360" s="142"/>
      <c r="M360" s="142"/>
      <c r="N360" s="142"/>
      <c r="P360" s="142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99"/>
      <c r="AT360" s="99"/>
      <c r="AU360" s="99"/>
      <c r="AV360" s="99"/>
      <c r="AW360" s="99"/>
      <c r="AX360" s="99"/>
      <c r="AY360" s="99"/>
    </row>
    <row r="361" spans="1:51" ht="13">
      <c r="A361" s="100"/>
      <c r="B361" s="100"/>
      <c r="C361" s="100"/>
      <c r="D361" s="100"/>
      <c r="E361" s="100"/>
      <c r="F361" s="100"/>
      <c r="G361" s="194"/>
      <c r="H361" s="142"/>
      <c r="I361" s="142"/>
      <c r="J361" s="142"/>
      <c r="K361" s="142"/>
      <c r="L361" s="142"/>
      <c r="M361" s="142"/>
      <c r="N361" s="142"/>
      <c r="P361" s="142"/>
      <c r="AD361" s="99"/>
      <c r="AE361" s="99"/>
      <c r="AF361" s="99"/>
      <c r="AG361" s="99"/>
      <c r="AH361" s="99"/>
      <c r="AI361" s="99"/>
      <c r="AJ361" s="99"/>
      <c r="AK361" s="99"/>
      <c r="AL361" s="99"/>
      <c r="AM361" s="99"/>
      <c r="AN361" s="99"/>
      <c r="AO361" s="99"/>
      <c r="AP361" s="99"/>
      <c r="AQ361" s="99"/>
      <c r="AR361" s="99"/>
      <c r="AS361" s="99"/>
      <c r="AT361" s="99"/>
      <c r="AU361" s="99"/>
      <c r="AV361" s="99"/>
      <c r="AW361" s="99"/>
      <c r="AX361" s="99"/>
      <c r="AY361" s="99"/>
    </row>
    <row r="362" spans="1:51" ht="13">
      <c r="A362" s="100"/>
      <c r="B362" s="100"/>
      <c r="C362" s="100"/>
      <c r="D362" s="100"/>
      <c r="E362" s="100"/>
      <c r="F362" s="100"/>
      <c r="G362" s="194"/>
      <c r="H362" s="142"/>
      <c r="I362" s="142"/>
      <c r="J362" s="142"/>
      <c r="K362" s="142"/>
      <c r="L362" s="142"/>
      <c r="M362" s="142"/>
      <c r="N362" s="142"/>
      <c r="P362" s="142"/>
      <c r="AD362" s="99"/>
      <c r="AE362" s="99"/>
      <c r="AF362" s="99"/>
      <c r="AG362" s="99"/>
      <c r="AH362" s="99"/>
      <c r="AI362" s="99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99"/>
      <c r="AU362" s="99"/>
      <c r="AV362" s="99"/>
      <c r="AW362" s="99"/>
      <c r="AX362" s="99"/>
      <c r="AY362" s="99"/>
    </row>
    <row r="363" spans="1:51" ht="13">
      <c r="A363" s="100"/>
      <c r="B363" s="100"/>
      <c r="C363" s="100"/>
      <c r="D363" s="100"/>
      <c r="E363" s="100"/>
      <c r="F363" s="100"/>
      <c r="G363" s="194"/>
      <c r="H363" s="142"/>
      <c r="I363" s="142"/>
      <c r="J363" s="142"/>
      <c r="K363" s="142"/>
      <c r="L363" s="142"/>
      <c r="M363" s="142"/>
      <c r="N363" s="142"/>
      <c r="P363" s="142"/>
      <c r="AD363" s="99"/>
      <c r="AE363" s="99"/>
      <c r="AF363" s="99"/>
      <c r="AG363" s="99"/>
      <c r="AH363" s="99"/>
      <c r="AI363" s="99"/>
      <c r="AJ363" s="99"/>
      <c r="AK363" s="99"/>
      <c r="AL363" s="99"/>
      <c r="AM363" s="99"/>
      <c r="AN363" s="99"/>
      <c r="AO363" s="99"/>
      <c r="AP363" s="99"/>
      <c r="AQ363" s="99"/>
      <c r="AR363" s="99"/>
      <c r="AS363" s="99"/>
      <c r="AT363" s="99"/>
      <c r="AU363" s="99"/>
      <c r="AV363" s="99"/>
      <c r="AW363" s="99"/>
      <c r="AX363" s="99"/>
      <c r="AY363" s="99"/>
    </row>
    <row r="364" spans="1:51" ht="13">
      <c r="A364" s="100"/>
      <c r="B364" s="100"/>
      <c r="C364" s="100"/>
      <c r="D364" s="100"/>
      <c r="E364" s="100"/>
      <c r="F364" s="100"/>
      <c r="G364" s="194"/>
      <c r="H364" s="142"/>
      <c r="I364" s="142"/>
      <c r="J364" s="142"/>
      <c r="K364" s="142"/>
      <c r="L364" s="142"/>
      <c r="M364" s="142"/>
      <c r="N364" s="142"/>
      <c r="P364" s="142"/>
      <c r="AD364" s="99"/>
      <c r="AE364" s="99"/>
      <c r="AF364" s="99"/>
      <c r="AG364" s="99"/>
      <c r="AH364" s="99"/>
      <c r="AI364" s="99"/>
      <c r="AJ364" s="99"/>
      <c r="AK364" s="99"/>
      <c r="AL364" s="99"/>
      <c r="AM364" s="99"/>
      <c r="AN364" s="99"/>
      <c r="AO364" s="99"/>
      <c r="AP364" s="99"/>
      <c r="AQ364" s="99"/>
      <c r="AR364" s="99"/>
      <c r="AS364" s="99"/>
      <c r="AT364" s="99"/>
      <c r="AU364" s="99"/>
      <c r="AV364" s="99"/>
      <c r="AW364" s="99"/>
      <c r="AX364" s="99"/>
      <c r="AY364" s="99"/>
    </row>
    <row r="365" spans="1:51" ht="13">
      <c r="A365" s="100"/>
      <c r="B365" s="100"/>
      <c r="C365" s="100"/>
      <c r="D365" s="100"/>
      <c r="E365" s="100"/>
      <c r="F365" s="100"/>
      <c r="G365" s="194"/>
      <c r="H365" s="142"/>
      <c r="I365" s="142"/>
      <c r="J365" s="142"/>
      <c r="K365" s="142"/>
      <c r="L365" s="142"/>
      <c r="M365" s="142"/>
      <c r="N365" s="142"/>
      <c r="P365" s="142"/>
      <c r="AD365" s="99"/>
      <c r="AE365" s="99"/>
      <c r="AF365" s="99"/>
      <c r="AG365" s="99"/>
      <c r="AH365" s="99"/>
      <c r="AI365" s="99"/>
      <c r="AJ365" s="99"/>
      <c r="AK365" s="99"/>
      <c r="AL365" s="99"/>
      <c r="AM365" s="99"/>
      <c r="AN365" s="99"/>
      <c r="AO365" s="99"/>
      <c r="AP365" s="99"/>
      <c r="AQ365" s="99"/>
      <c r="AR365" s="99"/>
      <c r="AS365" s="99"/>
      <c r="AT365" s="99"/>
      <c r="AU365" s="99"/>
      <c r="AV365" s="99"/>
      <c r="AW365" s="99"/>
      <c r="AX365" s="99"/>
      <c r="AY365" s="99"/>
    </row>
    <row r="366" spans="1:51" ht="13">
      <c r="A366" s="100"/>
      <c r="B366" s="100"/>
      <c r="C366" s="100"/>
      <c r="D366" s="100"/>
      <c r="E366" s="100"/>
      <c r="F366" s="100"/>
      <c r="G366" s="194"/>
      <c r="H366" s="142"/>
      <c r="I366" s="142"/>
      <c r="J366" s="142"/>
      <c r="K366" s="142"/>
      <c r="L366" s="142"/>
      <c r="M366" s="142"/>
      <c r="N366" s="142"/>
      <c r="P366" s="142"/>
      <c r="AD366" s="99"/>
      <c r="AE366" s="99"/>
      <c r="AF366" s="99"/>
      <c r="AG366" s="99"/>
      <c r="AH366" s="99"/>
      <c r="AI366" s="99"/>
      <c r="AJ366" s="99"/>
      <c r="AK366" s="99"/>
      <c r="AL366" s="99"/>
      <c r="AM366" s="99"/>
      <c r="AN366" s="99"/>
      <c r="AO366" s="99"/>
      <c r="AP366" s="99"/>
      <c r="AQ366" s="99"/>
      <c r="AR366" s="99"/>
      <c r="AS366" s="99"/>
      <c r="AT366" s="99"/>
      <c r="AU366" s="99"/>
      <c r="AV366" s="99"/>
      <c r="AW366" s="99"/>
      <c r="AX366" s="99"/>
      <c r="AY366" s="99"/>
    </row>
    <row r="367" spans="1:51" ht="13">
      <c r="A367" s="100"/>
      <c r="B367" s="100"/>
      <c r="C367" s="100"/>
      <c r="D367" s="100"/>
      <c r="E367" s="100"/>
      <c r="F367" s="100"/>
      <c r="G367" s="194"/>
      <c r="H367" s="142"/>
      <c r="I367" s="142"/>
      <c r="J367" s="142"/>
      <c r="K367" s="142"/>
      <c r="L367" s="142"/>
      <c r="M367" s="142"/>
      <c r="N367" s="142"/>
      <c r="P367" s="142"/>
      <c r="AD367" s="99"/>
      <c r="AE367" s="99"/>
      <c r="AF367" s="99"/>
      <c r="AG367" s="99"/>
      <c r="AH367" s="99"/>
      <c r="AI367" s="99"/>
      <c r="AJ367" s="99"/>
      <c r="AK367" s="99"/>
      <c r="AL367" s="99"/>
      <c r="AM367" s="99"/>
      <c r="AN367" s="99"/>
      <c r="AO367" s="99"/>
      <c r="AP367" s="99"/>
      <c r="AQ367" s="99"/>
      <c r="AR367" s="99"/>
      <c r="AS367" s="99"/>
      <c r="AT367" s="99"/>
      <c r="AU367" s="99"/>
      <c r="AV367" s="99"/>
      <c r="AW367" s="99"/>
      <c r="AX367" s="99"/>
      <c r="AY367" s="99"/>
    </row>
    <row r="368" spans="1:51" ht="13">
      <c r="A368" s="100"/>
      <c r="B368" s="100"/>
      <c r="C368" s="100"/>
      <c r="D368" s="100"/>
      <c r="E368" s="100"/>
      <c r="F368" s="100"/>
      <c r="G368" s="194"/>
      <c r="H368" s="142"/>
      <c r="I368" s="142"/>
      <c r="J368" s="142"/>
      <c r="K368" s="142"/>
      <c r="L368" s="142"/>
      <c r="M368" s="142"/>
      <c r="N368" s="142"/>
      <c r="P368" s="142"/>
      <c r="AD368" s="99"/>
      <c r="AE368" s="99"/>
      <c r="AF368" s="99"/>
      <c r="AG368" s="99"/>
      <c r="AH368" s="99"/>
      <c r="AI368" s="99"/>
      <c r="AJ368" s="99"/>
      <c r="AK368" s="99"/>
      <c r="AL368" s="99"/>
      <c r="AM368" s="99"/>
      <c r="AN368" s="99"/>
      <c r="AO368" s="99"/>
      <c r="AP368" s="99"/>
      <c r="AQ368" s="99"/>
      <c r="AR368" s="99"/>
      <c r="AS368" s="99"/>
      <c r="AT368" s="99"/>
      <c r="AU368" s="99"/>
      <c r="AV368" s="99"/>
      <c r="AW368" s="99"/>
      <c r="AX368" s="99"/>
      <c r="AY368" s="99"/>
    </row>
    <row r="369" spans="1:51" ht="13">
      <c r="A369" s="100"/>
      <c r="B369" s="100"/>
      <c r="C369" s="100"/>
      <c r="D369" s="100"/>
      <c r="E369" s="100"/>
      <c r="F369" s="100"/>
      <c r="G369" s="194"/>
      <c r="H369" s="142"/>
      <c r="I369" s="142"/>
      <c r="J369" s="142"/>
      <c r="K369" s="142"/>
      <c r="L369" s="142"/>
      <c r="M369" s="142"/>
      <c r="N369" s="142"/>
      <c r="P369" s="142"/>
      <c r="AD369" s="99"/>
      <c r="AE369" s="99"/>
      <c r="AF369" s="99"/>
      <c r="AG369" s="99"/>
      <c r="AH369" s="99"/>
      <c r="AI369" s="99"/>
      <c r="AJ369" s="99"/>
      <c r="AK369" s="99"/>
      <c r="AL369" s="99"/>
      <c r="AM369" s="99"/>
      <c r="AN369" s="99"/>
      <c r="AO369" s="99"/>
      <c r="AP369" s="99"/>
      <c r="AQ369" s="99"/>
      <c r="AR369" s="99"/>
      <c r="AS369" s="99"/>
      <c r="AT369" s="99"/>
      <c r="AU369" s="99"/>
      <c r="AV369" s="99"/>
      <c r="AW369" s="99"/>
      <c r="AX369" s="99"/>
      <c r="AY369" s="99"/>
    </row>
    <row r="370" spans="1:51" ht="13">
      <c r="A370" s="100"/>
      <c r="B370" s="100"/>
      <c r="C370" s="100"/>
      <c r="D370" s="100"/>
      <c r="E370" s="100"/>
      <c r="F370" s="100"/>
      <c r="G370" s="194"/>
      <c r="H370" s="142"/>
      <c r="I370" s="142"/>
      <c r="J370" s="142"/>
      <c r="K370" s="142"/>
      <c r="L370" s="142"/>
      <c r="M370" s="142"/>
      <c r="N370" s="142"/>
      <c r="P370" s="142"/>
      <c r="AD370" s="99"/>
      <c r="AE370" s="99"/>
      <c r="AF370" s="99"/>
      <c r="AG370" s="99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99"/>
      <c r="AT370" s="99"/>
      <c r="AU370" s="99"/>
      <c r="AV370" s="99"/>
      <c r="AW370" s="99"/>
      <c r="AX370" s="99"/>
      <c r="AY370" s="99"/>
    </row>
    <row r="371" spans="1:51" ht="13">
      <c r="A371" s="100"/>
      <c r="B371" s="100"/>
      <c r="C371" s="100"/>
      <c r="D371" s="100"/>
      <c r="E371" s="100"/>
      <c r="F371" s="100"/>
      <c r="G371" s="194"/>
      <c r="H371" s="142"/>
      <c r="I371" s="142"/>
      <c r="J371" s="142"/>
      <c r="K371" s="142"/>
      <c r="L371" s="142"/>
      <c r="M371" s="142"/>
      <c r="N371" s="142"/>
      <c r="P371" s="142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99"/>
      <c r="AT371" s="99"/>
      <c r="AU371" s="99"/>
      <c r="AV371" s="99"/>
      <c r="AW371" s="99"/>
      <c r="AX371" s="99"/>
      <c r="AY371" s="99"/>
    </row>
    <row r="372" spans="1:51" ht="13">
      <c r="A372" s="100"/>
      <c r="B372" s="100"/>
      <c r="C372" s="100"/>
      <c r="D372" s="100"/>
      <c r="E372" s="100"/>
      <c r="F372" s="100"/>
      <c r="G372" s="194"/>
      <c r="H372" s="142"/>
      <c r="I372" s="142"/>
      <c r="J372" s="142"/>
      <c r="K372" s="142"/>
      <c r="L372" s="142"/>
      <c r="M372" s="142"/>
      <c r="N372" s="142"/>
      <c r="P372" s="142"/>
      <c r="AD372" s="99"/>
      <c r="AE372" s="99"/>
      <c r="AF372" s="99"/>
      <c r="AG372" s="99"/>
      <c r="AH372" s="99"/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99"/>
      <c r="AT372" s="99"/>
      <c r="AU372" s="99"/>
      <c r="AV372" s="99"/>
      <c r="AW372" s="99"/>
      <c r="AX372" s="99"/>
      <c r="AY372" s="99"/>
    </row>
    <row r="373" spans="1:51" ht="13">
      <c r="A373" s="100"/>
      <c r="B373" s="100"/>
      <c r="C373" s="100"/>
      <c r="D373" s="100"/>
      <c r="E373" s="100"/>
      <c r="F373" s="100"/>
      <c r="G373" s="194"/>
      <c r="H373" s="142"/>
      <c r="I373" s="142"/>
      <c r="J373" s="142"/>
      <c r="K373" s="142"/>
      <c r="L373" s="142"/>
      <c r="M373" s="142"/>
      <c r="N373" s="142"/>
      <c r="P373" s="142"/>
      <c r="AD373" s="99"/>
      <c r="AE373" s="99"/>
      <c r="AF373" s="99"/>
      <c r="AG373" s="99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99"/>
      <c r="AT373" s="99"/>
      <c r="AU373" s="99"/>
      <c r="AV373" s="99"/>
      <c r="AW373" s="99"/>
      <c r="AX373" s="99"/>
      <c r="AY373" s="99"/>
    </row>
    <row r="374" spans="1:51" ht="13">
      <c r="A374" s="100"/>
      <c r="B374" s="100"/>
      <c r="C374" s="100"/>
      <c r="D374" s="100"/>
      <c r="E374" s="100"/>
      <c r="F374" s="100"/>
      <c r="G374" s="194"/>
      <c r="H374" s="142"/>
      <c r="I374" s="142"/>
      <c r="J374" s="142"/>
      <c r="K374" s="142"/>
      <c r="L374" s="142"/>
      <c r="M374" s="142"/>
      <c r="N374" s="142"/>
      <c r="P374" s="142"/>
      <c r="AD374" s="99"/>
      <c r="AE374" s="99"/>
      <c r="AF374" s="99"/>
      <c r="AG374" s="99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99"/>
      <c r="AT374" s="99"/>
      <c r="AU374" s="99"/>
      <c r="AV374" s="99"/>
      <c r="AW374" s="99"/>
      <c r="AX374" s="99"/>
      <c r="AY374" s="99"/>
    </row>
    <row r="375" spans="1:51" ht="13">
      <c r="A375" s="100"/>
      <c r="B375" s="100"/>
      <c r="C375" s="100"/>
      <c r="D375" s="100"/>
      <c r="E375" s="100"/>
      <c r="F375" s="100"/>
      <c r="G375" s="194"/>
      <c r="H375" s="142"/>
      <c r="I375" s="142"/>
      <c r="J375" s="142"/>
      <c r="K375" s="142"/>
      <c r="L375" s="142"/>
      <c r="M375" s="142"/>
      <c r="N375" s="142"/>
      <c r="P375" s="142"/>
      <c r="AD375" s="99"/>
      <c r="AE375" s="99"/>
      <c r="AF375" s="99"/>
      <c r="AG375" s="99"/>
      <c r="AH375" s="99"/>
      <c r="AI375" s="99"/>
      <c r="AJ375" s="99"/>
      <c r="AK375" s="99"/>
      <c r="AL375" s="99"/>
      <c r="AM375" s="99"/>
      <c r="AN375" s="99"/>
      <c r="AO375" s="99"/>
      <c r="AP375" s="99"/>
      <c r="AQ375" s="99"/>
      <c r="AR375" s="99"/>
      <c r="AS375" s="99"/>
      <c r="AT375" s="99"/>
      <c r="AU375" s="99"/>
      <c r="AV375" s="99"/>
      <c r="AW375" s="99"/>
      <c r="AX375" s="99"/>
      <c r="AY375" s="99"/>
    </row>
    <row r="376" spans="1:51" ht="13">
      <c r="A376" s="100"/>
      <c r="B376" s="100"/>
      <c r="C376" s="100"/>
      <c r="D376" s="100"/>
      <c r="E376" s="100"/>
      <c r="F376" s="100"/>
      <c r="G376" s="194"/>
      <c r="H376" s="142"/>
      <c r="I376" s="142"/>
      <c r="J376" s="142"/>
      <c r="K376" s="142"/>
      <c r="L376" s="142"/>
      <c r="M376" s="142"/>
      <c r="N376" s="142"/>
      <c r="P376" s="142"/>
      <c r="AD376" s="99"/>
      <c r="AE376" s="99"/>
      <c r="AF376" s="99"/>
      <c r="AG376" s="99"/>
      <c r="AH376" s="99"/>
      <c r="AI376" s="99"/>
      <c r="AJ376" s="99"/>
      <c r="AK376" s="99"/>
      <c r="AL376" s="99"/>
      <c r="AM376" s="99"/>
      <c r="AN376" s="99"/>
      <c r="AO376" s="99"/>
      <c r="AP376" s="99"/>
      <c r="AQ376" s="99"/>
      <c r="AR376" s="99"/>
      <c r="AS376" s="99"/>
      <c r="AT376" s="99"/>
      <c r="AU376" s="99"/>
      <c r="AV376" s="99"/>
      <c r="AW376" s="99"/>
      <c r="AX376" s="99"/>
      <c r="AY376" s="99"/>
    </row>
    <row r="377" spans="1:51" ht="13">
      <c r="A377" s="100"/>
      <c r="B377" s="100"/>
      <c r="C377" s="100"/>
      <c r="D377" s="100"/>
      <c r="E377" s="100"/>
      <c r="F377" s="100"/>
      <c r="G377" s="194"/>
      <c r="H377" s="142"/>
      <c r="I377" s="142"/>
      <c r="J377" s="142"/>
      <c r="K377" s="142"/>
      <c r="L377" s="142"/>
      <c r="M377" s="142"/>
      <c r="N377" s="142"/>
      <c r="P377" s="142"/>
      <c r="AD377" s="99"/>
      <c r="AE377" s="99"/>
      <c r="AF377" s="99"/>
      <c r="AG377" s="99"/>
      <c r="AH377" s="99"/>
      <c r="AI377" s="99"/>
      <c r="AJ377" s="99"/>
      <c r="AK377" s="99"/>
      <c r="AL377" s="99"/>
      <c r="AM377" s="99"/>
      <c r="AN377" s="99"/>
      <c r="AO377" s="99"/>
      <c r="AP377" s="99"/>
      <c r="AQ377" s="99"/>
      <c r="AR377" s="99"/>
      <c r="AS377" s="99"/>
      <c r="AT377" s="99"/>
      <c r="AU377" s="99"/>
      <c r="AV377" s="99"/>
      <c r="AW377" s="99"/>
      <c r="AX377" s="99"/>
      <c r="AY377" s="99"/>
    </row>
    <row r="378" spans="1:51" ht="13">
      <c r="A378" s="100"/>
      <c r="B378" s="100"/>
      <c r="C378" s="100"/>
      <c r="D378" s="100"/>
      <c r="E378" s="100"/>
      <c r="F378" s="100"/>
      <c r="G378" s="194"/>
      <c r="H378" s="142"/>
      <c r="I378" s="142"/>
      <c r="J378" s="142"/>
      <c r="K378" s="142"/>
      <c r="L378" s="142"/>
      <c r="M378" s="142"/>
      <c r="N378" s="142"/>
      <c r="P378" s="142"/>
      <c r="AD378" s="99"/>
      <c r="AE378" s="99"/>
      <c r="AF378" s="99"/>
      <c r="AG378" s="99"/>
      <c r="AH378" s="99"/>
      <c r="AI378" s="99"/>
      <c r="AJ378" s="99"/>
      <c r="AK378" s="99"/>
      <c r="AL378" s="99"/>
      <c r="AM378" s="99"/>
      <c r="AN378" s="99"/>
      <c r="AO378" s="99"/>
      <c r="AP378" s="99"/>
      <c r="AQ378" s="99"/>
      <c r="AR378" s="99"/>
      <c r="AS378" s="99"/>
      <c r="AT378" s="99"/>
      <c r="AU378" s="99"/>
      <c r="AV378" s="99"/>
      <c r="AW378" s="99"/>
      <c r="AX378" s="99"/>
      <c r="AY378" s="99"/>
    </row>
    <row r="379" spans="1:51" ht="13">
      <c r="A379" s="100"/>
      <c r="B379" s="100"/>
      <c r="C379" s="100"/>
      <c r="D379" s="100"/>
      <c r="E379" s="100"/>
      <c r="F379" s="100"/>
      <c r="G379" s="194"/>
      <c r="H379" s="142"/>
      <c r="I379" s="142"/>
      <c r="J379" s="142"/>
      <c r="K379" s="142"/>
      <c r="L379" s="142"/>
      <c r="M379" s="142"/>
      <c r="N379" s="142"/>
      <c r="P379" s="142"/>
      <c r="AD379" s="99"/>
      <c r="AE379" s="99"/>
      <c r="AF379" s="99"/>
      <c r="AG379" s="99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  <c r="AV379" s="99"/>
      <c r="AW379" s="99"/>
      <c r="AX379" s="99"/>
      <c r="AY379" s="99"/>
    </row>
    <row r="380" spans="1:51" ht="13">
      <c r="A380" s="100"/>
      <c r="B380" s="100"/>
      <c r="C380" s="100"/>
      <c r="D380" s="100"/>
      <c r="E380" s="100"/>
      <c r="F380" s="100"/>
      <c r="G380" s="194"/>
      <c r="H380" s="142"/>
      <c r="I380" s="142"/>
      <c r="J380" s="142"/>
      <c r="K380" s="142"/>
      <c r="L380" s="142"/>
      <c r="M380" s="142"/>
      <c r="N380" s="142"/>
      <c r="P380" s="142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  <c r="AV380" s="99"/>
      <c r="AW380" s="99"/>
      <c r="AX380" s="99"/>
      <c r="AY380" s="99"/>
    </row>
    <row r="381" spans="1:51" ht="13">
      <c r="A381" s="100"/>
      <c r="B381" s="100"/>
      <c r="C381" s="100"/>
      <c r="D381" s="100"/>
      <c r="E381" s="100"/>
      <c r="F381" s="100"/>
      <c r="G381" s="194"/>
      <c r="H381" s="142"/>
      <c r="I381" s="142"/>
      <c r="J381" s="142"/>
      <c r="K381" s="142"/>
      <c r="L381" s="142"/>
      <c r="M381" s="142"/>
      <c r="N381" s="142"/>
      <c r="P381" s="142"/>
      <c r="AD381" s="99"/>
      <c r="AE381" s="99"/>
      <c r="AF381" s="99"/>
      <c r="AG381" s="99"/>
      <c r="AH381" s="99"/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  <c r="AV381" s="99"/>
      <c r="AW381" s="99"/>
      <c r="AX381" s="99"/>
      <c r="AY381" s="99"/>
    </row>
    <row r="382" spans="1:51" ht="13">
      <c r="A382" s="100"/>
      <c r="B382" s="100"/>
      <c r="C382" s="100"/>
      <c r="D382" s="100"/>
      <c r="E382" s="100"/>
      <c r="F382" s="100"/>
      <c r="G382" s="194"/>
      <c r="H382" s="142"/>
      <c r="I382" s="142"/>
      <c r="J382" s="142"/>
      <c r="K382" s="142"/>
      <c r="L382" s="142"/>
      <c r="M382" s="142"/>
      <c r="N382" s="142"/>
      <c r="P382" s="142"/>
      <c r="AD382" s="99"/>
      <c r="AE382" s="99"/>
      <c r="AF382" s="99"/>
      <c r="AG382" s="99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  <c r="AV382" s="99"/>
      <c r="AW382" s="99"/>
      <c r="AX382" s="99"/>
      <c r="AY382" s="99"/>
    </row>
    <row r="383" spans="1:51" ht="13">
      <c r="A383" s="100"/>
      <c r="B383" s="100"/>
      <c r="C383" s="100"/>
      <c r="D383" s="100"/>
      <c r="E383" s="100"/>
      <c r="F383" s="100"/>
      <c r="G383" s="194"/>
      <c r="H383" s="142"/>
      <c r="I383" s="142"/>
      <c r="J383" s="142"/>
      <c r="K383" s="142"/>
      <c r="L383" s="142"/>
      <c r="M383" s="142"/>
      <c r="N383" s="142"/>
      <c r="P383" s="142"/>
      <c r="AD383" s="99"/>
      <c r="AE383" s="99"/>
      <c r="AF383" s="99"/>
      <c r="AG383" s="99"/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  <c r="AV383" s="99"/>
      <c r="AW383" s="99"/>
      <c r="AX383" s="99"/>
      <c r="AY383" s="99"/>
    </row>
    <row r="384" spans="1:51" ht="13">
      <c r="A384" s="100"/>
      <c r="B384" s="100"/>
      <c r="C384" s="100"/>
      <c r="D384" s="100"/>
      <c r="E384" s="100"/>
      <c r="F384" s="100"/>
      <c r="G384" s="194"/>
      <c r="H384" s="142"/>
      <c r="I384" s="142"/>
      <c r="J384" s="142"/>
      <c r="K384" s="142"/>
      <c r="L384" s="142"/>
      <c r="M384" s="142"/>
      <c r="N384" s="142"/>
      <c r="P384" s="142"/>
      <c r="AD384" s="99"/>
      <c r="AE384" s="99"/>
      <c r="AF384" s="99"/>
      <c r="AG384" s="99"/>
      <c r="AH384" s="99"/>
      <c r="AI384" s="99"/>
      <c r="AJ384" s="99"/>
      <c r="AK384" s="99"/>
      <c r="AL384" s="99"/>
      <c r="AM384" s="99"/>
      <c r="AN384" s="99"/>
      <c r="AO384" s="99"/>
      <c r="AP384" s="99"/>
      <c r="AQ384" s="99"/>
      <c r="AR384" s="99"/>
      <c r="AS384" s="99"/>
      <c r="AT384" s="99"/>
      <c r="AU384" s="99"/>
      <c r="AV384" s="99"/>
      <c r="AW384" s="99"/>
      <c r="AX384" s="99"/>
      <c r="AY384" s="99"/>
    </row>
    <row r="385" spans="1:51" ht="13">
      <c r="A385" s="100"/>
      <c r="B385" s="100"/>
      <c r="C385" s="100"/>
      <c r="D385" s="100"/>
      <c r="E385" s="100"/>
      <c r="F385" s="100"/>
      <c r="G385" s="194"/>
      <c r="H385" s="142"/>
      <c r="I385" s="142"/>
      <c r="J385" s="142"/>
      <c r="K385" s="142"/>
      <c r="L385" s="142"/>
      <c r="M385" s="142"/>
      <c r="N385" s="142"/>
      <c r="P385" s="142"/>
      <c r="AD385" s="99"/>
      <c r="AE385" s="99"/>
      <c r="AF385" s="99"/>
      <c r="AG385" s="99"/>
      <c r="AH385" s="99"/>
      <c r="AI385" s="99"/>
      <c r="AJ385" s="99"/>
      <c r="AK385" s="99"/>
      <c r="AL385" s="99"/>
      <c r="AM385" s="99"/>
      <c r="AN385" s="99"/>
      <c r="AO385" s="99"/>
      <c r="AP385" s="99"/>
      <c r="AQ385" s="99"/>
      <c r="AR385" s="99"/>
      <c r="AS385" s="99"/>
      <c r="AT385" s="99"/>
      <c r="AU385" s="99"/>
      <c r="AV385" s="99"/>
      <c r="AW385" s="99"/>
      <c r="AX385" s="99"/>
      <c r="AY385" s="99"/>
    </row>
    <row r="386" spans="1:51" ht="13">
      <c r="A386" s="100"/>
      <c r="B386" s="100"/>
      <c r="C386" s="100"/>
      <c r="D386" s="100"/>
      <c r="E386" s="100"/>
      <c r="F386" s="100"/>
      <c r="G386" s="194"/>
      <c r="H386" s="142"/>
      <c r="I386" s="142"/>
      <c r="J386" s="142"/>
      <c r="K386" s="142"/>
      <c r="L386" s="142"/>
      <c r="M386" s="142"/>
      <c r="N386" s="142"/>
      <c r="P386" s="142"/>
      <c r="AD386" s="99"/>
      <c r="AE386" s="99"/>
      <c r="AF386" s="99"/>
      <c r="AG386" s="99"/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  <c r="AV386" s="99"/>
      <c r="AW386" s="99"/>
      <c r="AX386" s="99"/>
      <c r="AY386" s="99"/>
    </row>
    <row r="387" spans="1:51" ht="13">
      <c r="A387" s="100"/>
      <c r="B387" s="100"/>
      <c r="C387" s="100"/>
      <c r="D387" s="100"/>
      <c r="E387" s="100"/>
      <c r="F387" s="100"/>
      <c r="G387" s="194"/>
      <c r="H387" s="142"/>
      <c r="I387" s="142"/>
      <c r="J387" s="142"/>
      <c r="K387" s="142"/>
      <c r="L387" s="142"/>
      <c r="M387" s="142"/>
      <c r="N387" s="142"/>
      <c r="P387" s="142"/>
      <c r="AD387" s="99"/>
      <c r="AE387" s="99"/>
      <c r="AF387" s="99"/>
      <c r="AG387" s="99"/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  <c r="AV387" s="99"/>
      <c r="AW387" s="99"/>
      <c r="AX387" s="99"/>
      <c r="AY387" s="99"/>
    </row>
    <row r="388" spans="1:51" ht="13">
      <c r="A388" s="100"/>
      <c r="B388" s="100"/>
      <c r="C388" s="100"/>
      <c r="D388" s="100"/>
      <c r="E388" s="100"/>
      <c r="F388" s="100"/>
      <c r="G388" s="194"/>
      <c r="H388" s="142"/>
      <c r="I388" s="142"/>
      <c r="J388" s="142"/>
      <c r="K388" s="142"/>
      <c r="L388" s="142"/>
      <c r="M388" s="142"/>
      <c r="N388" s="142"/>
      <c r="P388" s="142"/>
      <c r="AD388" s="99"/>
      <c r="AE388" s="99"/>
      <c r="AF388" s="99"/>
      <c r="AG388" s="99"/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  <c r="AV388" s="99"/>
      <c r="AW388" s="99"/>
      <c r="AX388" s="99"/>
      <c r="AY388" s="99"/>
    </row>
    <row r="389" spans="1:51" ht="13">
      <c r="A389" s="100"/>
      <c r="B389" s="100"/>
      <c r="C389" s="100"/>
      <c r="D389" s="100"/>
      <c r="E389" s="100"/>
      <c r="F389" s="100"/>
      <c r="G389" s="194"/>
      <c r="H389" s="142"/>
      <c r="I389" s="142"/>
      <c r="J389" s="142"/>
      <c r="K389" s="142"/>
      <c r="L389" s="142"/>
      <c r="M389" s="142"/>
      <c r="N389" s="142"/>
      <c r="P389" s="142"/>
      <c r="AD389" s="99"/>
      <c r="AE389" s="99"/>
      <c r="AF389" s="99"/>
      <c r="AG389" s="99"/>
      <c r="AH389" s="99"/>
      <c r="AI389" s="99"/>
      <c r="AJ389" s="99"/>
      <c r="AK389" s="99"/>
      <c r="AL389" s="99"/>
      <c r="AM389" s="99"/>
      <c r="AN389" s="99"/>
      <c r="AO389" s="99"/>
      <c r="AP389" s="99"/>
      <c r="AQ389" s="99"/>
      <c r="AR389" s="99"/>
      <c r="AS389" s="99"/>
      <c r="AT389" s="99"/>
      <c r="AU389" s="99"/>
      <c r="AV389" s="99"/>
      <c r="AW389" s="99"/>
      <c r="AX389" s="99"/>
      <c r="AY389" s="99"/>
    </row>
    <row r="390" spans="1:51" ht="13">
      <c r="A390" s="100"/>
      <c r="B390" s="100"/>
      <c r="C390" s="100"/>
      <c r="D390" s="100"/>
      <c r="E390" s="100"/>
      <c r="F390" s="100"/>
      <c r="G390" s="194"/>
      <c r="H390" s="142"/>
      <c r="I390" s="142"/>
      <c r="J390" s="142"/>
      <c r="K390" s="142"/>
      <c r="L390" s="142"/>
      <c r="M390" s="142"/>
      <c r="N390" s="142"/>
      <c r="P390" s="142"/>
      <c r="AD390" s="99"/>
      <c r="AE390" s="99"/>
      <c r="AF390" s="99"/>
      <c r="AG390" s="99"/>
      <c r="AH390" s="99"/>
      <c r="AI390" s="99"/>
      <c r="AJ390" s="99"/>
      <c r="AK390" s="99"/>
      <c r="AL390" s="99"/>
      <c r="AM390" s="99"/>
      <c r="AN390" s="99"/>
      <c r="AO390" s="99"/>
      <c r="AP390" s="99"/>
      <c r="AQ390" s="99"/>
      <c r="AR390" s="99"/>
      <c r="AS390" s="99"/>
      <c r="AT390" s="99"/>
      <c r="AU390" s="99"/>
      <c r="AV390" s="99"/>
      <c r="AW390" s="99"/>
      <c r="AX390" s="99"/>
      <c r="AY390" s="99"/>
    </row>
    <row r="391" spans="1:51" ht="13">
      <c r="A391" s="100"/>
      <c r="B391" s="100"/>
      <c r="C391" s="100"/>
      <c r="D391" s="100"/>
      <c r="E391" s="100"/>
      <c r="F391" s="100"/>
      <c r="G391" s="194"/>
      <c r="H391" s="142"/>
      <c r="I391" s="142"/>
      <c r="J391" s="142"/>
      <c r="K391" s="142"/>
      <c r="L391" s="142"/>
      <c r="M391" s="142"/>
      <c r="N391" s="142"/>
      <c r="P391" s="142"/>
      <c r="AD391" s="99"/>
      <c r="AE391" s="99"/>
      <c r="AF391" s="99"/>
      <c r="AG391" s="99"/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  <c r="AV391" s="99"/>
      <c r="AW391" s="99"/>
      <c r="AX391" s="99"/>
      <c r="AY391" s="99"/>
    </row>
    <row r="392" spans="1:51" ht="13">
      <c r="A392" s="100"/>
      <c r="B392" s="100"/>
      <c r="C392" s="100"/>
      <c r="D392" s="100"/>
      <c r="E392" s="100"/>
      <c r="F392" s="100"/>
      <c r="G392" s="194"/>
      <c r="H392" s="142"/>
      <c r="I392" s="142"/>
      <c r="J392" s="142"/>
      <c r="K392" s="142"/>
      <c r="L392" s="142"/>
      <c r="M392" s="142"/>
      <c r="N392" s="142"/>
      <c r="P392" s="142"/>
      <c r="AD392" s="99"/>
      <c r="AE392" s="99"/>
      <c r="AF392" s="99"/>
      <c r="AG392" s="99"/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  <c r="AV392" s="99"/>
      <c r="AW392" s="99"/>
      <c r="AX392" s="99"/>
      <c r="AY392" s="99"/>
    </row>
    <row r="393" spans="1:51" ht="13">
      <c r="A393" s="100"/>
      <c r="B393" s="100"/>
      <c r="C393" s="100"/>
      <c r="D393" s="100"/>
      <c r="E393" s="100"/>
      <c r="F393" s="100"/>
      <c r="G393" s="194"/>
      <c r="H393" s="142"/>
      <c r="I393" s="142"/>
      <c r="J393" s="142"/>
      <c r="K393" s="142"/>
      <c r="L393" s="142"/>
      <c r="M393" s="142"/>
      <c r="N393" s="142"/>
      <c r="P393" s="142"/>
      <c r="AD393" s="99"/>
      <c r="AE393" s="99"/>
      <c r="AF393" s="99"/>
      <c r="AG393" s="99"/>
      <c r="AH393" s="99"/>
      <c r="AI393" s="99"/>
      <c r="AJ393" s="99"/>
      <c r="AK393" s="99"/>
      <c r="AL393" s="99"/>
      <c r="AM393" s="99"/>
      <c r="AN393" s="99"/>
      <c r="AO393" s="99"/>
      <c r="AP393" s="99"/>
      <c r="AQ393" s="99"/>
      <c r="AR393" s="99"/>
      <c r="AS393" s="99"/>
      <c r="AT393" s="99"/>
      <c r="AU393" s="99"/>
      <c r="AV393" s="99"/>
      <c r="AW393" s="99"/>
      <c r="AX393" s="99"/>
      <c r="AY393" s="99"/>
    </row>
    <row r="394" spans="1:51" ht="13">
      <c r="A394" s="100"/>
      <c r="B394" s="100"/>
      <c r="C394" s="100"/>
      <c r="D394" s="100"/>
      <c r="E394" s="100"/>
      <c r="F394" s="100"/>
      <c r="G394" s="194"/>
      <c r="H394" s="142"/>
      <c r="I394" s="142"/>
      <c r="J394" s="142"/>
      <c r="K394" s="142"/>
      <c r="L394" s="142"/>
      <c r="M394" s="142"/>
      <c r="N394" s="142"/>
      <c r="P394" s="142"/>
      <c r="AD394" s="99"/>
      <c r="AE394" s="99"/>
      <c r="AF394" s="99"/>
      <c r="AG394" s="99"/>
      <c r="AH394" s="99"/>
      <c r="AI394" s="99"/>
      <c r="AJ394" s="99"/>
      <c r="AK394" s="99"/>
      <c r="AL394" s="99"/>
      <c r="AM394" s="99"/>
      <c r="AN394" s="99"/>
      <c r="AO394" s="99"/>
      <c r="AP394" s="99"/>
      <c r="AQ394" s="99"/>
      <c r="AR394" s="99"/>
      <c r="AS394" s="99"/>
      <c r="AT394" s="99"/>
      <c r="AU394" s="99"/>
      <c r="AV394" s="99"/>
      <c r="AW394" s="99"/>
      <c r="AX394" s="99"/>
      <c r="AY394" s="99"/>
    </row>
    <row r="395" spans="1:51" ht="13">
      <c r="A395" s="100"/>
      <c r="B395" s="100"/>
      <c r="C395" s="100"/>
      <c r="D395" s="100"/>
      <c r="E395" s="100"/>
      <c r="F395" s="100"/>
      <c r="G395" s="194"/>
      <c r="H395" s="142"/>
      <c r="I395" s="142"/>
      <c r="J395" s="142"/>
      <c r="K395" s="142"/>
      <c r="L395" s="142"/>
      <c r="M395" s="142"/>
      <c r="N395" s="142"/>
      <c r="P395" s="142"/>
      <c r="AD395" s="99"/>
      <c r="AE395" s="99"/>
      <c r="AF395" s="99"/>
      <c r="AG395" s="99"/>
      <c r="AH395" s="99"/>
      <c r="AI395" s="99"/>
      <c r="AJ395" s="99"/>
      <c r="AK395" s="99"/>
      <c r="AL395" s="99"/>
      <c r="AM395" s="99"/>
      <c r="AN395" s="99"/>
      <c r="AO395" s="99"/>
      <c r="AP395" s="99"/>
      <c r="AQ395" s="99"/>
      <c r="AR395" s="99"/>
      <c r="AS395" s="99"/>
      <c r="AT395" s="99"/>
      <c r="AU395" s="99"/>
      <c r="AV395" s="99"/>
      <c r="AW395" s="99"/>
      <c r="AX395" s="99"/>
      <c r="AY395" s="99"/>
    </row>
    <row r="396" spans="1:51" ht="13">
      <c r="A396" s="100"/>
      <c r="B396" s="100"/>
      <c r="C396" s="100"/>
      <c r="D396" s="100"/>
      <c r="E396" s="100"/>
      <c r="F396" s="100"/>
      <c r="G396" s="194"/>
      <c r="H396" s="142"/>
      <c r="I396" s="142"/>
      <c r="J396" s="142"/>
      <c r="K396" s="142"/>
      <c r="L396" s="142"/>
      <c r="M396" s="142"/>
      <c r="N396" s="142"/>
      <c r="P396" s="142"/>
      <c r="AD396" s="99"/>
      <c r="AE396" s="99"/>
      <c r="AF396" s="99"/>
      <c r="AG396" s="99"/>
      <c r="AH396" s="99"/>
      <c r="AI396" s="99"/>
      <c r="AJ396" s="99"/>
      <c r="AK396" s="99"/>
      <c r="AL396" s="99"/>
      <c r="AM396" s="99"/>
      <c r="AN396" s="99"/>
      <c r="AO396" s="99"/>
      <c r="AP396" s="99"/>
      <c r="AQ396" s="99"/>
      <c r="AR396" s="99"/>
      <c r="AS396" s="99"/>
      <c r="AT396" s="99"/>
      <c r="AU396" s="99"/>
      <c r="AV396" s="99"/>
      <c r="AW396" s="99"/>
      <c r="AX396" s="99"/>
      <c r="AY396" s="99"/>
    </row>
    <row r="397" spans="1:51" ht="13">
      <c r="A397" s="100"/>
      <c r="B397" s="100"/>
      <c r="C397" s="100"/>
      <c r="D397" s="100"/>
      <c r="E397" s="100"/>
      <c r="F397" s="100"/>
      <c r="G397" s="194"/>
      <c r="H397" s="142"/>
      <c r="I397" s="142"/>
      <c r="J397" s="142"/>
      <c r="K397" s="142"/>
      <c r="L397" s="142"/>
      <c r="M397" s="142"/>
      <c r="N397" s="142"/>
      <c r="P397" s="142"/>
      <c r="AD397" s="99"/>
      <c r="AE397" s="99"/>
      <c r="AF397" s="99"/>
      <c r="AG397" s="99"/>
      <c r="AH397" s="99"/>
      <c r="AI397" s="99"/>
      <c r="AJ397" s="99"/>
      <c r="AK397" s="99"/>
      <c r="AL397" s="99"/>
      <c r="AM397" s="99"/>
      <c r="AN397" s="99"/>
      <c r="AO397" s="99"/>
      <c r="AP397" s="99"/>
      <c r="AQ397" s="99"/>
      <c r="AR397" s="99"/>
      <c r="AS397" s="99"/>
      <c r="AT397" s="99"/>
      <c r="AU397" s="99"/>
      <c r="AV397" s="99"/>
      <c r="AW397" s="99"/>
      <c r="AX397" s="99"/>
      <c r="AY397" s="99"/>
    </row>
    <row r="398" spans="1:51" ht="13">
      <c r="A398" s="100"/>
      <c r="B398" s="100"/>
      <c r="C398" s="100"/>
      <c r="D398" s="100"/>
      <c r="E398" s="100"/>
      <c r="F398" s="100"/>
      <c r="G398" s="194"/>
      <c r="AD398" s="99"/>
      <c r="AE398" s="99"/>
      <c r="AF398" s="99"/>
      <c r="AG398" s="99"/>
      <c r="AH398" s="99"/>
      <c r="AI398" s="99"/>
      <c r="AJ398" s="99"/>
      <c r="AK398" s="99"/>
      <c r="AL398" s="99"/>
      <c r="AM398" s="99"/>
      <c r="AN398" s="99"/>
      <c r="AO398" s="99"/>
      <c r="AP398" s="99"/>
      <c r="AQ398" s="99"/>
      <c r="AR398" s="99"/>
      <c r="AS398" s="99"/>
      <c r="AT398" s="99"/>
      <c r="AU398" s="99"/>
      <c r="AV398" s="99"/>
      <c r="AW398" s="99"/>
      <c r="AX398" s="99"/>
      <c r="AY398" s="99"/>
    </row>
    <row r="399" spans="1:51" ht="13">
      <c r="A399" s="100"/>
      <c r="B399" s="100"/>
      <c r="C399" s="100"/>
      <c r="D399" s="100"/>
      <c r="E399" s="100"/>
      <c r="F399" s="100"/>
      <c r="G399" s="194"/>
      <c r="AD399" s="99"/>
      <c r="AE399" s="99"/>
      <c r="AF399" s="99"/>
      <c r="AG399" s="99"/>
      <c r="AH399" s="99"/>
      <c r="AI399" s="99"/>
      <c r="AJ399" s="99"/>
      <c r="AK399" s="99"/>
      <c r="AL399" s="99"/>
      <c r="AM399" s="99"/>
      <c r="AN399" s="99"/>
      <c r="AO399" s="99"/>
      <c r="AP399" s="99"/>
      <c r="AQ399" s="99"/>
      <c r="AR399" s="99"/>
      <c r="AS399" s="99"/>
      <c r="AT399" s="99"/>
      <c r="AU399" s="99"/>
      <c r="AV399" s="99"/>
      <c r="AW399" s="99"/>
      <c r="AX399" s="99"/>
      <c r="AY399" s="99"/>
    </row>
    <row r="400" spans="1:51" ht="13">
      <c r="A400" s="100"/>
      <c r="B400" s="100"/>
      <c r="C400" s="100"/>
      <c r="D400" s="100"/>
      <c r="E400" s="100"/>
      <c r="F400" s="100"/>
      <c r="G400" s="194"/>
      <c r="AD400" s="99"/>
      <c r="AE400" s="99"/>
      <c r="AF400" s="99"/>
      <c r="AG400" s="99"/>
      <c r="AH400" s="99"/>
      <c r="AI400" s="99"/>
      <c r="AJ400" s="99"/>
      <c r="AK400" s="99"/>
      <c r="AL400" s="99"/>
      <c r="AM400" s="99"/>
      <c r="AN400" s="99"/>
      <c r="AO400" s="99"/>
      <c r="AP400" s="99"/>
      <c r="AQ400" s="99"/>
      <c r="AR400" s="99"/>
      <c r="AS400" s="99"/>
      <c r="AT400" s="99"/>
      <c r="AU400" s="99"/>
      <c r="AV400" s="99"/>
      <c r="AW400" s="99"/>
      <c r="AX400" s="99"/>
      <c r="AY400" s="99"/>
    </row>
    <row r="401" spans="1:51" ht="13">
      <c r="A401" s="100"/>
      <c r="B401" s="100"/>
      <c r="C401" s="100"/>
      <c r="D401" s="100"/>
      <c r="E401" s="100"/>
      <c r="F401" s="100"/>
      <c r="G401" s="194"/>
      <c r="AD401" s="99"/>
      <c r="AE401" s="99"/>
      <c r="AF401" s="99"/>
      <c r="AG401" s="99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99"/>
      <c r="AT401" s="99"/>
      <c r="AU401" s="99"/>
      <c r="AV401" s="99"/>
      <c r="AW401" s="99"/>
      <c r="AX401" s="99"/>
      <c r="AY401" s="99"/>
    </row>
    <row r="402" spans="1:51" ht="13">
      <c r="A402" s="100"/>
      <c r="B402" s="100"/>
      <c r="C402" s="100"/>
      <c r="D402" s="100"/>
      <c r="E402" s="100"/>
      <c r="F402" s="100"/>
      <c r="G402" s="194"/>
      <c r="AD402" s="99"/>
      <c r="AE402" s="99"/>
      <c r="AF402" s="99"/>
      <c r="AG402" s="99"/>
      <c r="AH402" s="99"/>
      <c r="AI402" s="99"/>
      <c r="AJ402" s="99"/>
      <c r="AK402" s="99"/>
      <c r="AL402" s="99"/>
      <c r="AM402" s="99"/>
      <c r="AN402" s="99"/>
      <c r="AO402" s="99"/>
      <c r="AP402" s="99"/>
      <c r="AQ402" s="99"/>
      <c r="AR402" s="99"/>
      <c r="AS402" s="99"/>
      <c r="AT402" s="99"/>
      <c r="AU402" s="99"/>
      <c r="AV402" s="99"/>
      <c r="AW402" s="99"/>
      <c r="AX402" s="99"/>
      <c r="AY402" s="99"/>
    </row>
    <row r="403" spans="1:51" ht="13">
      <c r="A403" s="100"/>
      <c r="B403" s="100"/>
      <c r="C403" s="100"/>
      <c r="D403" s="100"/>
      <c r="E403" s="100"/>
      <c r="F403" s="100"/>
      <c r="G403" s="194"/>
      <c r="AD403" s="99"/>
      <c r="AE403" s="99"/>
      <c r="AF403" s="99"/>
      <c r="AG403" s="99"/>
      <c r="AH403" s="99"/>
      <c r="AI403" s="99"/>
      <c r="AJ403" s="99"/>
      <c r="AK403" s="99"/>
      <c r="AL403" s="99"/>
      <c r="AM403" s="99"/>
      <c r="AN403" s="99"/>
      <c r="AO403" s="99"/>
      <c r="AP403" s="99"/>
      <c r="AQ403" s="99"/>
      <c r="AR403" s="99"/>
      <c r="AS403" s="99"/>
      <c r="AT403" s="99"/>
      <c r="AU403" s="99"/>
      <c r="AV403" s="99"/>
      <c r="AW403" s="99"/>
      <c r="AX403" s="99"/>
      <c r="AY403" s="99"/>
    </row>
    <row r="404" spans="1:51" ht="13">
      <c r="A404" s="100"/>
      <c r="B404" s="100"/>
      <c r="C404" s="100"/>
      <c r="D404" s="100"/>
      <c r="E404" s="100"/>
      <c r="F404" s="100"/>
      <c r="G404" s="194"/>
      <c r="AD404" s="99"/>
      <c r="AE404" s="99"/>
      <c r="AF404" s="99"/>
      <c r="AG404" s="99"/>
      <c r="AH404" s="99"/>
      <c r="AI404" s="99"/>
      <c r="AJ404" s="99"/>
      <c r="AK404" s="99"/>
      <c r="AL404" s="99"/>
      <c r="AM404" s="99"/>
      <c r="AN404" s="99"/>
      <c r="AO404" s="99"/>
      <c r="AP404" s="99"/>
      <c r="AQ404" s="99"/>
      <c r="AR404" s="99"/>
      <c r="AS404" s="99"/>
      <c r="AT404" s="99"/>
      <c r="AU404" s="99"/>
      <c r="AV404" s="99"/>
      <c r="AW404" s="99"/>
      <c r="AX404" s="99"/>
      <c r="AY404" s="99"/>
    </row>
    <row r="405" spans="1:51" ht="13">
      <c r="A405" s="100"/>
      <c r="B405" s="100"/>
      <c r="C405" s="100"/>
      <c r="D405" s="100"/>
      <c r="E405" s="100"/>
      <c r="F405" s="100"/>
      <c r="G405" s="194"/>
      <c r="AD405" s="99"/>
      <c r="AE405" s="99"/>
      <c r="AF405" s="99"/>
      <c r="AG405" s="99"/>
      <c r="AH405" s="99"/>
      <c r="AI405" s="99"/>
      <c r="AJ405" s="99"/>
      <c r="AK405" s="99"/>
      <c r="AL405" s="99"/>
      <c r="AM405" s="99"/>
      <c r="AN405" s="99"/>
      <c r="AO405" s="99"/>
      <c r="AP405" s="99"/>
      <c r="AQ405" s="99"/>
      <c r="AR405" s="99"/>
      <c r="AS405" s="99"/>
      <c r="AT405" s="99"/>
      <c r="AU405" s="99"/>
      <c r="AV405" s="99"/>
      <c r="AW405" s="99"/>
      <c r="AX405" s="99"/>
      <c r="AY405" s="99"/>
    </row>
    <row r="406" spans="1:51" ht="13">
      <c r="A406" s="100"/>
      <c r="B406" s="100"/>
      <c r="C406" s="100"/>
      <c r="D406" s="100"/>
      <c r="E406" s="100"/>
      <c r="F406" s="100"/>
      <c r="G406" s="194"/>
      <c r="AD406" s="99"/>
      <c r="AE406" s="99"/>
      <c r="AF406" s="99"/>
      <c r="AG406" s="99"/>
      <c r="AH406" s="99"/>
      <c r="AI406" s="99"/>
      <c r="AJ406" s="99"/>
      <c r="AK406" s="99"/>
      <c r="AL406" s="99"/>
      <c r="AM406" s="99"/>
      <c r="AN406" s="99"/>
      <c r="AO406" s="99"/>
      <c r="AP406" s="99"/>
      <c r="AQ406" s="99"/>
      <c r="AR406" s="99"/>
      <c r="AS406" s="99"/>
      <c r="AT406" s="99"/>
      <c r="AU406" s="99"/>
      <c r="AV406" s="99"/>
      <c r="AW406" s="99"/>
      <c r="AX406" s="99"/>
      <c r="AY406" s="99"/>
    </row>
    <row r="407" spans="1:51" ht="13">
      <c r="A407" s="100"/>
      <c r="B407" s="100"/>
      <c r="C407" s="100"/>
      <c r="D407" s="100"/>
      <c r="E407" s="100"/>
      <c r="F407" s="100"/>
      <c r="G407" s="194"/>
      <c r="AD407" s="99"/>
      <c r="AE407" s="99"/>
      <c r="AF407" s="99"/>
      <c r="AG407" s="99"/>
      <c r="AH407" s="99"/>
      <c r="AI407" s="99"/>
      <c r="AJ407" s="99"/>
      <c r="AK407" s="99"/>
      <c r="AL407" s="99"/>
      <c r="AM407" s="99"/>
      <c r="AN407" s="99"/>
      <c r="AO407" s="99"/>
      <c r="AP407" s="99"/>
      <c r="AQ407" s="99"/>
      <c r="AR407" s="99"/>
      <c r="AS407" s="99"/>
      <c r="AT407" s="99"/>
      <c r="AU407" s="99"/>
      <c r="AV407" s="99"/>
      <c r="AW407" s="99"/>
      <c r="AX407" s="99"/>
      <c r="AY407" s="99"/>
    </row>
    <row r="408" spans="1:51" ht="13">
      <c r="A408" s="100"/>
      <c r="B408" s="100"/>
      <c r="C408" s="100"/>
      <c r="D408" s="100"/>
      <c r="E408" s="100"/>
      <c r="F408" s="100"/>
      <c r="G408" s="194"/>
      <c r="AD408" s="99"/>
      <c r="AE408" s="99"/>
      <c r="AF408" s="99"/>
      <c r="AG408" s="99"/>
      <c r="AH408" s="99"/>
      <c r="AI408" s="99"/>
      <c r="AJ408" s="99"/>
      <c r="AK408" s="99"/>
      <c r="AL408" s="99"/>
      <c r="AM408" s="99"/>
      <c r="AN408" s="99"/>
      <c r="AO408" s="99"/>
      <c r="AP408" s="99"/>
      <c r="AQ408" s="99"/>
      <c r="AR408" s="99"/>
      <c r="AS408" s="99"/>
      <c r="AT408" s="99"/>
      <c r="AU408" s="99"/>
      <c r="AV408" s="99"/>
      <c r="AW408" s="99"/>
      <c r="AX408" s="99"/>
      <c r="AY408" s="99"/>
    </row>
    <row r="409" spans="1:51" ht="13">
      <c r="A409" s="100"/>
      <c r="B409" s="100"/>
      <c r="C409" s="100"/>
      <c r="D409" s="100"/>
      <c r="E409" s="100"/>
      <c r="F409" s="100"/>
      <c r="G409" s="194"/>
      <c r="AD409" s="99"/>
      <c r="AE409" s="99"/>
      <c r="AF409" s="99"/>
      <c r="AG409" s="99"/>
      <c r="AH409" s="99"/>
      <c r="AI409" s="99"/>
      <c r="AJ409" s="99"/>
      <c r="AK409" s="99"/>
      <c r="AL409" s="99"/>
      <c r="AM409" s="99"/>
      <c r="AN409" s="99"/>
      <c r="AO409" s="99"/>
      <c r="AP409" s="99"/>
      <c r="AQ409" s="99"/>
      <c r="AR409" s="99"/>
      <c r="AS409" s="99"/>
      <c r="AT409" s="99"/>
      <c r="AU409" s="99"/>
      <c r="AV409" s="99"/>
      <c r="AW409" s="99"/>
      <c r="AX409" s="99"/>
      <c r="AY409" s="99"/>
    </row>
    <row r="410" spans="1:51" ht="13">
      <c r="A410" s="100"/>
      <c r="B410" s="100"/>
      <c r="C410" s="100"/>
      <c r="D410" s="100"/>
      <c r="E410" s="100"/>
      <c r="F410" s="100"/>
      <c r="G410" s="194"/>
      <c r="AD410" s="99"/>
      <c r="AE410" s="99"/>
      <c r="AF410" s="99"/>
      <c r="AG410" s="99"/>
      <c r="AH410" s="99"/>
      <c r="AI410" s="99"/>
      <c r="AJ410" s="99"/>
      <c r="AK410" s="99"/>
      <c r="AL410" s="99"/>
      <c r="AM410" s="99"/>
      <c r="AN410" s="99"/>
      <c r="AO410" s="99"/>
      <c r="AP410" s="99"/>
      <c r="AQ410" s="99"/>
      <c r="AR410" s="99"/>
      <c r="AS410" s="99"/>
      <c r="AT410" s="99"/>
      <c r="AU410" s="99"/>
      <c r="AV410" s="99"/>
      <c r="AW410" s="99"/>
      <c r="AX410" s="99"/>
      <c r="AY410" s="99"/>
    </row>
    <row r="411" spans="1:51" ht="13">
      <c r="A411" s="100"/>
      <c r="B411" s="100"/>
      <c r="C411" s="100"/>
      <c r="D411" s="100"/>
      <c r="E411" s="100"/>
      <c r="F411" s="100"/>
      <c r="G411" s="194"/>
      <c r="AD411" s="99"/>
      <c r="AE411" s="99"/>
      <c r="AF411" s="99"/>
      <c r="AG411" s="99"/>
      <c r="AH411" s="99"/>
      <c r="AI411" s="99"/>
      <c r="AJ411" s="99"/>
      <c r="AK411" s="99"/>
      <c r="AL411" s="99"/>
      <c r="AM411" s="99"/>
      <c r="AN411" s="99"/>
      <c r="AO411" s="99"/>
      <c r="AP411" s="99"/>
      <c r="AQ411" s="99"/>
      <c r="AR411" s="99"/>
      <c r="AS411" s="99"/>
      <c r="AT411" s="99"/>
      <c r="AU411" s="99"/>
      <c r="AV411" s="99"/>
      <c r="AW411" s="99"/>
      <c r="AX411" s="99"/>
      <c r="AY411" s="99"/>
    </row>
    <row r="412" spans="1:51" ht="13">
      <c r="A412" s="100"/>
      <c r="B412" s="100"/>
      <c r="C412" s="100"/>
      <c r="D412" s="100"/>
      <c r="E412" s="100"/>
      <c r="F412" s="100"/>
      <c r="G412" s="194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99"/>
      <c r="AT412" s="99"/>
      <c r="AU412" s="99"/>
      <c r="AV412" s="99"/>
      <c r="AW412" s="99"/>
      <c r="AX412" s="99"/>
      <c r="AY412" s="99"/>
    </row>
    <row r="413" spans="1:51" ht="13">
      <c r="A413" s="100"/>
      <c r="B413" s="100"/>
      <c r="C413" s="100"/>
      <c r="D413" s="100"/>
      <c r="E413" s="100"/>
      <c r="F413" s="100"/>
      <c r="G413" s="194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99"/>
      <c r="AT413" s="99"/>
      <c r="AU413" s="99"/>
      <c r="AV413" s="99"/>
      <c r="AW413" s="99"/>
      <c r="AX413" s="99"/>
      <c r="AY413" s="99"/>
    </row>
    <row r="414" spans="1:51" ht="13">
      <c r="A414" s="100"/>
      <c r="B414" s="100"/>
      <c r="C414" s="100"/>
      <c r="D414" s="100"/>
      <c r="E414" s="100"/>
      <c r="F414" s="100"/>
      <c r="G414" s="194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99"/>
      <c r="AT414" s="99"/>
      <c r="AU414" s="99"/>
      <c r="AV414" s="99"/>
      <c r="AW414" s="99"/>
      <c r="AX414" s="99"/>
      <c r="AY414" s="99"/>
    </row>
    <row r="415" spans="1:51" ht="13">
      <c r="A415" s="100"/>
      <c r="B415" s="100"/>
      <c r="C415" s="100"/>
      <c r="D415" s="100"/>
      <c r="E415" s="100"/>
      <c r="F415" s="100"/>
      <c r="G415" s="194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99"/>
      <c r="AT415" s="99"/>
      <c r="AU415" s="99"/>
      <c r="AV415" s="99"/>
      <c r="AW415" s="99"/>
      <c r="AX415" s="99"/>
      <c r="AY415" s="99"/>
    </row>
    <row r="416" spans="1:51" ht="13">
      <c r="A416" s="100"/>
      <c r="B416" s="100"/>
      <c r="C416" s="100"/>
      <c r="D416" s="100"/>
      <c r="E416" s="100"/>
      <c r="F416" s="100"/>
      <c r="G416" s="194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99"/>
      <c r="AT416" s="99"/>
      <c r="AU416" s="99"/>
      <c r="AV416" s="99"/>
      <c r="AW416" s="99"/>
      <c r="AX416" s="99"/>
      <c r="AY416" s="99"/>
    </row>
    <row r="417" spans="1:51" ht="13">
      <c r="A417" s="100"/>
      <c r="B417" s="100"/>
      <c r="C417" s="100"/>
      <c r="D417" s="100"/>
      <c r="E417" s="100"/>
      <c r="F417" s="100"/>
      <c r="G417" s="194"/>
      <c r="AD417" s="99"/>
      <c r="AE417" s="99"/>
      <c r="AF417" s="99"/>
      <c r="AG417" s="99"/>
      <c r="AH417" s="99"/>
      <c r="AI417" s="99"/>
      <c r="AJ417" s="99"/>
      <c r="AK417" s="99"/>
      <c r="AL417" s="99"/>
      <c r="AM417" s="99"/>
      <c r="AN417" s="99"/>
      <c r="AO417" s="99"/>
      <c r="AP417" s="99"/>
      <c r="AQ417" s="99"/>
      <c r="AR417" s="99"/>
      <c r="AS417" s="99"/>
      <c r="AT417" s="99"/>
      <c r="AU417" s="99"/>
      <c r="AV417" s="99"/>
      <c r="AW417" s="99"/>
      <c r="AX417" s="99"/>
      <c r="AY417" s="99"/>
    </row>
    <row r="418" spans="1:51" ht="13">
      <c r="A418" s="100"/>
      <c r="B418" s="100"/>
      <c r="C418" s="100"/>
      <c r="D418" s="100"/>
      <c r="E418" s="100"/>
      <c r="F418" s="100"/>
      <c r="G418" s="194"/>
      <c r="AD418" s="99"/>
      <c r="AE418" s="99"/>
      <c r="AF418" s="99"/>
      <c r="AG418" s="99"/>
      <c r="AH418" s="99"/>
      <c r="AI418" s="99"/>
      <c r="AJ418" s="99"/>
      <c r="AK418" s="99"/>
      <c r="AL418" s="99"/>
      <c r="AM418" s="99"/>
      <c r="AN418" s="99"/>
      <c r="AO418" s="99"/>
      <c r="AP418" s="99"/>
      <c r="AQ418" s="99"/>
      <c r="AR418" s="99"/>
      <c r="AS418" s="99"/>
      <c r="AT418" s="99"/>
      <c r="AU418" s="99"/>
      <c r="AV418" s="99"/>
      <c r="AW418" s="99"/>
      <c r="AX418" s="99"/>
      <c r="AY418" s="99"/>
    </row>
    <row r="419" spans="1:51" ht="13">
      <c r="A419" s="100"/>
      <c r="B419" s="100"/>
      <c r="C419" s="100"/>
      <c r="D419" s="100"/>
      <c r="E419" s="100"/>
      <c r="F419" s="100"/>
      <c r="G419" s="194"/>
      <c r="AD419" s="99"/>
      <c r="AE419" s="99"/>
      <c r="AF419" s="99"/>
      <c r="AG419" s="99"/>
      <c r="AH419" s="99"/>
      <c r="AI419" s="99"/>
      <c r="AJ419" s="99"/>
      <c r="AK419" s="99"/>
      <c r="AL419" s="99"/>
      <c r="AM419" s="99"/>
      <c r="AN419" s="99"/>
      <c r="AO419" s="99"/>
      <c r="AP419" s="99"/>
      <c r="AQ419" s="99"/>
      <c r="AR419" s="99"/>
      <c r="AS419" s="99"/>
      <c r="AT419" s="99"/>
      <c r="AU419" s="99"/>
      <c r="AV419" s="99"/>
      <c r="AW419" s="99"/>
      <c r="AX419" s="99"/>
      <c r="AY419" s="99"/>
    </row>
    <row r="420" spans="1:51" ht="13">
      <c r="A420" s="100"/>
      <c r="B420" s="100"/>
      <c r="C420" s="100"/>
      <c r="D420" s="100"/>
      <c r="E420" s="100"/>
      <c r="F420" s="100"/>
      <c r="G420" s="194"/>
      <c r="AD420" s="99"/>
      <c r="AE420" s="99"/>
      <c r="AF420" s="99"/>
      <c r="AG420" s="99"/>
      <c r="AH420" s="99"/>
      <c r="AI420" s="99"/>
      <c r="AJ420" s="99"/>
      <c r="AK420" s="99"/>
      <c r="AL420" s="99"/>
      <c r="AM420" s="99"/>
      <c r="AN420" s="99"/>
      <c r="AO420" s="99"/>
      <c r="AP420" s="99"/>
      <c r="AQ420" s="99"/>
      <c r="AR420" s="99"/>
      <c r="AS420" s="99"/>
      <c r="AT420" s="99"/>
      <c r="AU420" s="99"/>
      <c r="AV420" s="99"/>
      <c r="AW420" s="99"/>
      <c r="AX420" s="99"/>
      <c r="AY420" s="99"/>
    </row>
    <row r="421" spans="1:51" ht="13">
      <c r="A421" s="100"/>
      <c r="B421" s="100"/>
      <c r="C421" s="100"/>
      <c r="D421" s="100"/>
      <c r="E421" s="100"/>
      <c r="F421" s="100"/>
      <c r="G421" s="194"/>
      <c r="AD421" s="99"/>
      <c r="AE421" s="99"/>
      <c r="AF421" s="99"/>
      <c r="AG421" s="99"/>
      <c r="AH421" s="99"/>
      <c r="AI421" s="99"/>
      <c r="AJ421" s="99"/>
      <c r="AK421" s="99"/>
      <c r="AL421" s="99"/>
      <c r="AM421" s="99"/>
      <c r="AN421" s="99"/>
      <c r="AO421" s="99"/>
      <c r="AP421" s="99"/>
      <c r="AQ421" s="99"/>
      <c r="AR421" s="99"/>
      <c r="AS421" s="99"/>
      <c r="AT421" s="99"/>
      <c r="AU421" s="99"/>
      <c r="AV421" s="99"/>
      <c r="AW421" s="99"/>
      <c r="AX421" s="99"/>
      <c r="AY421" s="99"/>
    </row>
    <row r="422" spans="1:51" ht="13">
      <c r="A422" s="100"/>
      <c r="B422" s="100"/>
      <c r="C422" s="100"/>
      <c r="D422" s="100"/>
      <c r="E422" s="100"/>
      <c r="F422" s="100"/>
      <c r="G422" s="194"/>
      <c r="AD422" s="99"/>
      <c r="AE422" s="99"/>
      <c r="AF422" s="99"/>
      <c r="AG422" s="99"/>
      <c r="AH422" s="99"/>
      <c r="AI422" s="99"/>
      <c r="AJ422" s="99"/>
      <c r="AK422" s="99"/>
      <c r="AL422" s="99"/>
      <c r="AM422" s="99"/>
      <c r="AN422" s="99"/>
      <c r="AO422" s="99"/>
      <c r="AP422" s="99"/>
      <c r="AQ422" s="99"/>
      <c r="AR422" s="99"/>
      <c r="AS422" s="99"/>
      <c r="AT422" s="99"/>
      <c r="AU422" s="99"/>
      <c r="AV422" s="99"/>
      <c r="AW422" s="99"/>
      <c r="AX422" s="99"/>
      <c r="AY422" s="99"/>
    </row>
    <row r="423" spans="1:51" ht="13">
      <c r="A423" s="100"/>
      <c r="B423" s="100"/>
      <c r="C423" s="100"/>
      <c r="D423" s="100"/>
      <c r="E423" s="100"/>
      <c r="F423" s="100"/>
      <c r="G423" s="194"/>
      <c r="AD423" s="99"/>
      <c r="AE423" s="99"/>
      <c r="AF423" s="99"/>
      <c r="AG423" s="99"/>
      <c r="AH423" s="99"/>
      <c r="AI423" s="99"/>
      <c r="AJ423" s="99"/>
      <c r="AK423" s="99"/>
      <c r="AL423" s="99"/>
      <c r="AM423" s="99"/>
      <c r="AN423" s="99"/>
      <c r="AO423" s="99"/>
      <c r="AP423" s="99"/>
      <c r="AQ423" s="99"/>
      <c r="AR423" s="99"/>
      <c r="AS423" s="99"/>
      <c r="AT423" s="99"/>
      <c r="AU423" s="99"/>
      <c r="AV423" s="99"/>
      <c r="AW423" s="99"/>
      <c r="AX423" s="99"/>
      <c r="AY423" s="99"/>
    </row>
    <row r="424" spans="1:51" ht="13">
      <c r="A424" s="100"/>
      <c r="B424" s="100"/>
      <c r="C424" s="100"/>
      <c r="D424" s="100"/>
      <c r="E424" s="100"/>
      <c r="F424" s="100"/>
      <c r="G424" s="194"/>
      <c r="AD424" s="99"/>
      <c r="AE424" s="99"/>
      <c r="AF424" s="99"/>
      <c r="AG424" s="99"/>
      <c r="AH424" s="99"/>
      <c r="AI424" s="99"/>
      <c r="AJ424" s="99"/>
      <c r="AK424" s="99"/>
      <c r="AL424" s="99"/>
      <c r="AM424" s="99"/>
      <c r="AN424" s="99"/>
      <c r="AO424" s="99"/>
      <c r="AP424" s="99"/>
      <c r="AQ424" s="99"/>
      <c r="AR424" s="99"/>
      <c r="AS424" s="99"/>
      <c r="AT424" s="99"/>
      <c r="AU424" s="99"/>
      <c r="AV424" s="99"/>
      <c r="AW424" s="99"/>
      <c r="AX424" s="99"/>
      <c r="AY424" s="99"/>
    </row>
    <row r="425" spans="1:51" ht="13">
      <c r="A425" s="100"/>
      <c r="B425" s="100"/>
      <c r="C425" s="100"/>
      <c r="D425" s="100"/>
      <c r="E425" s="100"/>
      <c r="F425" s="100"/>
      <c r="G425" s="194"/>
      <c r="AD425" s="99"/>
      <c r="AE425" s="99"/>
      <c r="AF425" s="99"/>
      <c r="AG425" s="99"/>
      <c r="AH425" s="99"/>
      <c r="AI425" s="99"/>
      <c r="AJ425" s="99"/>
      <c r="AK425" s="99"/>
      <c r="AL425" s="99"/>
      <c r="AM425" s="99"/>
      <c r="AN425" s="99"/>
      <c r="AO425" s="99"/>
      <c r="AP425" s="99"/>
      <c r="AQ425" s="99"/>
      <c r="AR425" s="99"/>
      <c r="AS425" s="99"/>
      <c r="AT425" s="99"/>
      <c r="AU425" s="99"/>
      <c r="AV425" s="99"/>
      <c r="AW425" s="99"/>
      <c r="AX425" s="99"/>
      <c r="AY425" s="99"/>
    </row>
    <row r="426" spans="1:51" ht="13">
      <c r="A426" s="100"/>
      <c r="B426" s="100"/>
      <c r="C426" s="100"/>
      <c r="D426" s="100"/>
      <c r="E426" s="100"/>
      <c r="F426" s="100"/>
      <c r="G426" s="194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99"/>
      <c r="AT426" s="99"/>
      <c r="AU426" s="99"/>
      <c r="AV426" s="99"/>
      <c r="AW426" s="99"/>
      <c r="AX426" s="99"/>
      <c r="AY426" s="99"/>
    </row>
    <row r="427" spans="1:51" ht="13">
      <c r="A427" s="100"/>
      <c r="B427" s="100"/>
      <c r="C427" s="100"/>
      <c r="D427" s="100"/>
      <c r="E427" s="100"/>
      <c r="F427" s="100"/>
      <c r="G427" s="194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99"/>
      <c r="AT427" s="99"/>
      <c r="AU427" s="99"/>
      <c r="AV427" s="99"/>
      <c r="AW427" s="99"/>
      <c r="AX427" s="99"/>
      <c r="AY427" s="99"/>
    </row>
    <row r="428" spans="1:51" ht="13">
      <c r="A428" s="100"/>
      <c r="B428" s="100"/>
      <c r="C428" s="100"/>
      <c r="D428" s="100"/>
      <c r="E428" s="100"/>
      <c r="F428" s="100"/>
      <c r="G428" s="194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99"/>
      <c r="AT428" s="99"/>
      <c r="AU428" s="99"/>
      <c r="AV428" s="99"/>
      <c r="AW428" s="99"/>
      <c r="AX428" s="99"/>
      <c r="AY428" s="99"/>
    </row>
    <row r="429" spans="1:51" ht="13">
      <c r="A429" s="100"/>
      <c r="B429" s="100"/>
      <c r="C429" s="100"/>
      <c r="D429" s="100"/>
      <c r="E429" s="100"/>
      <c r="F429" s="100"/>
      <c r="G429" s="194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99"/>
      <c r="AT429" s="99"/>
      <c r="AU429" s="99"/>
      <c r="AV429" s="99"/>
      <c r="AW429" s="99"/>
      <c r="AX429" s="99"/>
      <c r="AY429" s="99"/>
    </row>
    <row r="430" spans="1:51" ht="13">
      <c r="A430" s="100"/>
      <c r="B430" s="100"/>
      <c r="C430" s="100"/>
      <c r="D430" s="100"/>
      <c r="E430" s="100"/>
      <c r="F430" s="100"/>
      <c r="G430" s="194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99"/>
      <c r="AT430" s="99"/>
      <c r="AU430" s="99"/>
      <c r="AV430" s="99"/>
      <c r="AW430" s="99"/>
      <c r="AX430" s="99"/>
      <c r="AY430" s="99"/>
    </row>
    <row r="431" spans="1:51" ht="13">
      <c r="A431" s="100"/>
      <c r="B431" s="100"/>
      <c r="C431" s="100"/>
      <c r="D431" s="100"/>
      <c r="E431" s="100"/>
      <c r="F431" s="100"/>
      <c r="G431" s="194"/>
      <c r="AD431" s="99"/>
      <c r="AE431" s="99"/>
      <c r="AF431" s="99"/>
      <c r="AG431" s="99"/>
      <c r="AH431" s="99"/>
      <c r="AI431" s="99"/>
      <c r="AJ431" s="99"/>
      <c r="AK431" s="99"/>
      <c r="AL431" s="99"/>
      <c r="AM431" s="99"/>
      <c r="AN431" s="99"/>
      <c r="AO431" s="99"/>
      <c r="AP431" s="99"/>
      <c r="AQ431" s="99"/>
      <c r="AR431" s="99"/>
      <c r="AS431" s="99"/>
      <c r="AT431" s="99"/>
      <c r="AU431" s="99"/>
      <c r="AV431" s="99"/>
      <c r="AW431" s="99"/>
      <c r="AX431" s="99"/>
      <c r="AY431" s="99"/>
    </row>
    <row r="432" spans="1:51" ht="13">
      <c r="A432" s="100"/>
      <c r="B432" s="100"/>
      <c r="C432" s="100"/>
      <c r="D432" s="100"/>
      <c r="E432" s="100"/>
      <c r="F432" s="100"/>
      <c r="G432" s="194"/>
      <c r="AD432" s="99"/>
      <c r="AE432" s="99"/>
      <c r="AF432" s="99"/>
      <c r="AG432" s="99"/>
      <c r="AH432" s="99"/>
      <c r="AI432" s="99"/>
      <c r="AJ432" s="99"/>
      <c r="AK432" s="99"/>
      <c r="AL432" s="99"/>
      <c r="AM432" s="99"/>
      <c r="AN432" s="99"/>
      <c r="AO432" s="99"/>
      <c r="AP432" s="99"/>
      <c r="AQ432" s="99"/>
      <c r="AR432" s="99"/>
      <c r="AS432" s="99"/>
      <c r="AT432" s="99"/>
      <c r="AU432" s="99"/>
      <c r="AV432" s="99"/>
      <c r="AW432" s="99"/>
      <c r="AX432" s="99"/>
      <c r="AY432" s="99"/>
    </row>
    <row r="433" spans="1:51" ht="13">
      <c r="A433" s="100"/>
      <c r="B433" s="100"/>
      <c r="C433" s="100"/>
      <c r="D433" s="100"/>
      <c r="E433" s="100"/>
      <c r="F433" s="100"/>
      <c r="G433" s="194"/>
      <c r="AD433" s="99"/>
      <c r="AE433" s="99"/>
      <c r="AF433" s="99"/>
      <c r="AG433" s="99"/>
      <c r="AH433" s="99"/>
      <c r="AI433" s="99"/>
      <c r="AJ433" s="99"/>
      <c r="AK433" s="99"/>
      <c r="AL433" s="99"/>
      <c r="AM433" s="99"/>
      <c r="AN433" s="99"/>
      <c r="AO433" s="99"/>
      <c r="AP433" s="99"/>
      <c r="AQ433" s="99"/>
      <c r="AR433" s="99"/>
      <c r="AS433" s="99"/>
      <c r="AT433" s="99"/>
      <c r="AU433" s="99"/>
      <c r="AV433" s="99"/>
      <c r="AW433" s="99"/>
      <c r="AX433" s="99"/>
      <c r="AY433" s="99"/>
    </row>
    <row r="434" spans="1:51" ht="13">
      <c r="A434" s="100"/>
      <c r="B434" s="100"/>
      <c r="C434" s="100"/>
      <c r="D434" s="100"/>
      <c r="E434" s="100"/>
      <c r="F434" s="100"/>
      <c r="G434" s="194"/>
      <c r="AD434" s="99"/>
      <c r="AE434" s="99"/>
      <c r="AF434" s="99"/>
      <c r="AG434" s="99"/>
      <c r="AH434" s="99"/>
      <c r="AI434" s="99"/>
      <c r="AJ434" s="99"/>
      <c r="AK434" s="99"/>
      <c r="AL434" s="99"/>
      <c r="AM434" s="99"/>
      <c r="AN434" s="99"/>
      <c r="AO434" s="99"/>
      <c r="AP434" s="99"/>
      <c r="AQ434" s="99"/>
      <c r="AR434" s="99"/>
      <c r="AS434" s="99"/>
      <c r="AT434" s="99"/>
      <c r="AU434" s="99"/>
      <c r="AV434" s="99"/>
      <c r="AW434" s="99"/>
      <c r="AX434" s="99"/>
      <c r="AY434" s="99"/>
    </row>
    <row r="435" spans="1:51" ht="13">
      <c r="A435" s="100"/>
      <c r="B435" s="100"/>
      <c r="C435" s="100"/>
      <c r="D435" s="100"/>
      <c r="E435" s="100"/>
      <c r="F435" s="100"/>
      <c r="G435" s="194"/>
      <c r="AD435" s="99"/>
      <c r="AE435" s="99"/>
      <c r="AF435" s="99"/>
      <c r="AG435" s="99"/>
      <c r="AH435" s="99"/>
      <c r="AI435" s="99"/>
      <c r="AJ435" s="99"/>
      <c r="AK435" s="99"/>
      <c r="AL435" s="99"/>
      <c r="AM435" s="99"/>
      <c r="AN435" s="99"/>
      <c r="AO435" s="99"/>
      <c r="AP435" s="99"/>
      <c r="AQ435" s="99"/>
      <c r="AR435" s="99"/>
      <c r="AS435" s="99"/>
      <c r="AT435" s="99"/>
      <c r="AU435" s="99"/>
      <c r="AV435" s="99"/>
      <c r="AW435" s="99"/>
      <c r="AX435" s="99"/>
      <c r="AY435" s="99"/>
    </row>
    <row r="436" spans="1:51" ht="13">
      <c r="A436" s="100"/>
      <c r="B436" s="100"/>
      <c r="C436" s="100"/>
      <c r="D436" s="100"/>
      <c r="E436" s="100"/>
      <c r="F436" s="100"/>
      <c r="G436" s="194"/>
      <c r="AD436" s="99"/>
      <c r="AE436" s="99"/>
      <c r="AF436" s="99"/>
      <c r="AG436" s="99"/>
      <c r="AH436" s="99"/>
      <c r="AI436" s="99"/>
      <c r="AJ436" s="99"/>
      <c r="AK436" s="99"/>
      <c r="AL436" s="99"/>
      <c r="AM436" s="99"/>
      <c r="AN436" s="99"/>
      <c r="AO436" s="99"/>
      <c r="AP436" s="99"/>
      <c r="AQ436" s="99"/>
      <c r="AR436" s="99"/>
      <c r="AS436" s="99"/>
      <c r="AT436" s="99"/>
      <c r="AU436" s="99"/>
      <c r="AV436" s="99"/>
      <c r="AW436" s="99"/>
      <c r="AX436" s="99"/>
      <c r="AY436" s="99"/>
    </row>
    <row r="437" spans="1:51" ht="13">
      <c r="A437" s="100"/>
      <c r="B437" s="100"/>
      <c r="C437" s="100"/>
      <c r="D437" s="100"/>
      <c r="E437" s="100"/>
      <c r="F437" s="100"/>
      <c r="G437" s="194"/>
      <c r="AD437" s="99"/>
      <c r="AE437" s="99"/>
      <c r="AF437" s="99"/>
      <c r="AG437" s="99"/>
      <c r="AH437" s="99"/>
      <c r="AI437" s="99"/>
      <c r="AJ437" s="99"/>
      <c r="AK437" s="99"/>
      <c r="AL437" s="99"/>
      <c r="AM437" s="99"/>
      <c r="AN437" s="99"/>
      <c r="AO437" s="99"/>
      <c r="AP437" s="99"/>
      <c r="AQ437" s="99"/>
      <c r="AR437" s="99"/>
      <c r="AS437" s="99"/>
      <c r="AT437" s="99"/>
      <c r="AU437" s="99"/>
      <c r="AV437" s="99"/>
      <c r="AW437" s="99"/>
      <c r="AX437" s="99"/>
      <c r="AY437" s="99"/>
    </row>
    <row r="438" spans="1:51" ht="13">
      <c r="A438" s="100"/>
      <c r="B438" s="100"/>
      <c r="C438" s="100"/>
      <c r="D438" s="100"/>
      <c r="E438" s="100"/>
      <c r="F438" s="100"/>
      <c r="G438" s="194"/>
      <c r="AD438" s="99"/>
      <c r="AE438" s="99"/>
      <c r="AF438" s="99"/>
      <c r="AG438" s="99"/>
      <c r="AH438" s="99"/>
      <c r="AI438" s="99"/>
      <c r="AJ438" s="99"/>
      <c r="AK438" s="99"/>
      <c r="AL438" s="99"/>
      <c r="AM438" s="99"/>
      <c r="AN438" s="99"/>
      <c r="AO438" s="99"/>
      <c r="AP438" s="99"/>
      <c r="AQ438" s="99"/>
      <c r="AR438" s="99"/>
      <c r="AS438" s="99"/>
      <c r="AT438" s="99"/>
      <c r="AU438" s="99"/>
      <c r="AV438" s="99"/>
      <c r="AW438" s="99"/>
      <c r="AX438" s="99"/>
      <c r="AY438" s="99"/>
    </row>
    <row r="439" spans="1:51" ht="13">
      <c r="A439" s="100"/>
      <c r="B439" s="100"/>
      <c r="C439" s="100"/>
      <c r="D439" s="100"/>
      <c r="E439" s="100"/>
      <c r="F439" s="100"/>
      <c r="G439" s="194"/>
      <c r="AD439" s="99"/>
      <c r="AE439" s="99"/>
      <c r="AF439" s="99"/>
      <c r="AG439" s="99"/>
      <c r="AH439" s="99"/>
      <c r="AI439" s="99"/>
      <c r="AJ439" s="99"/>
      <c r="AK439" s="99"/>
      <c r="AL439" s="99"/>
      <c r="AM439" s="99"/>
      <c r="AN439" s="99"/>
      <c r="AO439" s="99"/>
      <c r="AP439" s="99"/>
      <c r="AQ439" s="99"/>
      <c r="AR439" s="99"/>
      <c r="AS439" s="99"/>
      <c r="AT439" s="99"/>
      <c r="AU439" s="99"/>
      <c r="AV439" s="99"/>
      <c r="AW439" s="99"/>
      <c r="AX439" s="99"/>
      <c r="AY439" s="99"/>
    </row>
    <row r="440" spans="1:51" ht="13">
      <c r="A440" s="100"/>
      <c r="B440" s="100"/>
      <c r="C440" s="100"/>
      <c r="D440" s="100"/>
      <c r="E440" s="100"/>
      <c r="F440" s="100"/>
      <c r="G440" s="194"/>
      <c r="AD440" s="99"/>
      <c r="AE440" s="99"/>
      <c r="AF440" s="99"/>
      <c r="AG440" s="99"/>
      <c r="AH440" s="99"/>
      <c r="AI440" s="99"/>
      <c r="AJ440" s="99"/>
      <c r="AK440" s="99"/>
      <c r="AL440" s="99"/>
      <c r="AM440" s="99"/>
      <c r="AN440" s="99"/>
      <c r="AO440" s="99"/>
      <c r="AP440" s="99"/>
      <c r="AQ440" s="99"/>
      <c r="AR440" s="99"/>
      <c r="AS440" s="99"/>
      <c r="AT440" s="99"/>
      <c r="AU440" s="99"/>
      <c r="AV440" s="99"/>
      <c r="AW440" s="99"/>
      <c r="AX440" s="99"/>
      <c r="AY440" s="99"/>
    </row>
    <row r="441" spans="1:51" ht="13">
      <c r="A441" s="100"/>
      <c r="B441" s="100"/>
      <c r="C441" s="100"/>
      <c r="D441" s="100"/>
      <c r="E441" s="100"/>
      <c r="F441" s="100"/>
      <c r="G441" s="194"/>
      <c r="AD441" s="99"/>
      <c r="AE441" s="99"/>
      <c r="AF441" s="99"/>
      <c r="AG441" s="99"/>
      <c r="AH441" s="99"/>
      <c r="AI441" s="99"/>
      <c r="AJ441" s="99"/>
      <c r="AK441" s="99"/>
      <c r="AL441" s="99"/>
      <c r="AM441" s="99"/>
      <c r="AN441" s="99"/>
      <c r="AO441" s="99"/>
      <c r="AP441" s="99"/>
      <c r="AQ441" s="99"/>
      <c r="AR441" s="99"/>
      <c r="AS441" s="99"/>
      <c r="AT441" s="99"/>
      <c r="AU441" s="99"/>
      <c r="AV441" s="99"/>
      <c r="AW441" s="99"/>
      <c r="AX441" s="99"/>
      <c r="AY441" s="99"/>
    </row>
    <row r="442" spans="1:51" ht="13">
      <c r="A442" s="100"/>
      <c r="B442" s="100"/>
      <c r="C442" s="100"/>
      <c r="D442" s="100"/>
      <c r="E442" s="100"/>
      <c r="F442" s="100"/>
      <c r="G442" s="194"/>
      <c r="AD442" s="99"/>
      <c r="AE442" s="99"/>
      <c r="AF442" s="99"/>
      <c r="AG442" s="99"/>
      <c r="AH442" s="99"/>
      <c r="AI442" s="99"/>
      <c r="AJ442" s="99"/>
      <c r="AK442" s="99"/>
      <c r="AL442" s="99"/>
      <c r="AM442" s="99"/>
      <c r="AN442" s="99"/>
      <c r="AO442" s="99"/>
      <c r="AP442" s="99"/>
      <c r="AQ442" s="99"/>
      <c r="AR442" s="99"/>
      <c r="AS442" s="99"/>
      <c r="AT442" s="99"/>
      <c r="AU442" s="99"/>
      <c r="AV442" s="99"/>
      <c r="AW442" s="99"/>
      <c r="AX442" s="99"/>
      <c r="AY442" s="99"/>
    </row>
    <row r="443" spans="1:51" ht="13">
      <c r="A443" s="100"/>
      <c r="B443" s="100"/>
      <c r="C443" s="100"/>
      <c r="D443" s="100"/>
      <c r="E443" s="100"/>
      <c r="F443" s="100"/>
      <c r="G443" s="194"/>
      <c r="AD443" s="99"/>
      <c r="AE443" s="99"/>
      <c r="AF443" s="99"/>
      <c r="AG443" s="99"/>
      <c r="AH443" s="99"/>
      <c r="AI443" s="99"/>
      <c r="AJ443" s="99"/>
      <c r="AK443" s="99"/>
      <c r="AL443" s="99"/>
      <c r="AM443" s="99"/>
      <c r="AN443" s="99"/>
      <c r="AO443" s="99"/>
      <c r="AP443" s="99"/>
      <c r="AQ443" s="99"/>
      <c r="AR443" s="99"/>
      <c r="AS443" s="99"/>
      <c r="AT443" s="99"/>
      <c r="AU443" s="99"/>
      <c r="AV443" s="99"/>
      <c r="AW443" s="99"/>
      <c r="AX443" s="99"/>
      <c r="AY443" s="99"/>
    </row>
    <row r="444" spans="1:51" ht="13">
      <c r="A444" s="100"/>
      <c r="B444" s="100"/>
      <c r="C444" s="100"/>
      <c r="D444" s="100"/>
      <c r="E444" s="100"/>
      <c r="F444" s="100"/>
      <c r="G444" s="194"/>
      <c r="AD444" s="99"/>
      <c r="AE444" s="99"/>
      <c r="AF444" s="99"/>
      <c r="AG444" s="99"/>
      <c r="AH444" s="99"/>
      <c r="AI444" s="99"/>
      <c r="AJ444" s="99"/>
      <c r="AK444" s="99"/>
      <c r="AL444" s="99"/>
      <c r="AM444" s="99"/>
      <c r="AN444" s="99"/>
      <c r="AO444" s="99"/>
      <c r="AP444" s="99"/>
      <c r="AQ444" s="99"/>
      <c r="AR444" s="99"/>
      <c r="AS444" s="99"/>
      <c r="AT444" s="99"/>
      <c r="AU444" s="99"/>
      <c r="AV444" s="99"/>
      <c r="AW444" s="99"/>
      <c r="AX444" s="99"/>
      <c r="AY444" s="99"/>
    </row>
    <row r="445" spans="1:51" ht="13">
      <c r="A445" s="100"/>
      <c r="B445" s="100"/>
      <c r="C445" s="100"/>
      <c r="D445" s="100"/>
      <c r="E445" s="100"/>
      <c r="F445" s="100"/>
      <c r="G445" s="194"/>
      <c r="AD445" s="99"/>
      <c r="AE445" s="99"/>
      <c r="AF445" s="99"/>
      <c r="AG445" s="99"/>
      <c r="AH445" s="99"/>
      <c r="AI445" s="99"/>
      <c r="AJ445" s="99"/>
      <c r="AK445" s="99"/>
      <c r="AL445" s="99"/>
      <c r="AM445" s="99"/>
      <c r="AN445" s="99"/>
      <c r="AO445" s="99"/>
      <c r="AP445" s="99"/>
      <c r="AQ445" s="99"/>
      <c r="AR445" s="99"/>
      <c r="AS445" s="99"/>
      <c r="AT445" s="99"/>
      <c r="AU445" s="99"/>
      <c r="AV445" s="99"/>
      <c r="AW445" s="99"/>
      <c r="AX445" s="99"/>
      <c r="AY445" s="99"/>
    </row>
    <row r="446" spans="1:51" ht="13">
      <c r="A446" s="100"/>
      <c r="B446" s="100"/>
      <c r="C446" s="100"/>
      <c r="D446" s="100"/>
      <c r="E446" s="100"/>
      <c r="F446" s="100"/>
      <c r="G446" s="194"/>
      <c r="AD446" s="99"/>
      <c r="AE446" s="99"/>
      <c r="AF446" s="99"/>
      <c r="AG446" s="99"/>
      <c r="AH446" s="99"/>
      <c r="AI446" s="99"/>
      <c r="AJ446" s="99"/>
      <c r="AK446" s="99"/>
      <c r="AL446" s="99"/>
      <c r="AM446" s="99"/>
      <c r="AN446" s="99"/>
      <c r="AO446" s="99"/>
      <c r="AP446" s="99"/>
      <c r="AQ446" s="99"/>
      <c r="AR446" s="99"/>
      <c r="AS446" s="99"/>
      <c r="AT446" s="99"/>
      <c r="AU446" s="99"/>
      <c r="AV446" s="99"/>
      <c r="AW446" s="99"/>
      <c r="AX446" s="99"/>
      <c r="AY446" s="99"/>
    </row>
    <row r="447" spans="1:51" ht="13">
      <c r="A447" s="100"/>
      <c r="B447" s="100"/>
      <c r="C447" s="100"/>
      <c r="D447" s="100"/>
      <c r="E447" s="100"/>
      <c r="F447" s="100"/>
      <c r="G447" s="194"/>
      <c r="AD447" s="99"/>
      <c r="AE447" s="99"/>
      <c r="AF447" s="99"/>
      <c r="AG447" s="99"/>
      <c r="AH447" s="99"/>
      <c r="AI447" s="99"/>
      <c r="AJ447" s="99"/>
      <c r="AK447" s="99"/>
      <c r="AL447" s="99"/>
      <c r="AM447" s="99"/>
      <c r="AN447" s="99"/>
      <c r="AO447" s="99"/>
      <c r="AP447" s="99"/>
      <c r="AQ447" s="99"/>
      <c r="AR447" s="99"/>
      <c r="AS447" s="99"/>
      <c r="AT447" s="99"/>
      <c r="AU447" s="99"/>
      <c r="AV447" s="99"/>
      <c r="AW447" s="99"/>
      <c r="AX447" s="99"/>
      <c r="AY447" s="99"/>
    </row>
    <row r="448" spans="1:51" ht="13">
      <c r="A448" s="100"/>
      <c r="B448" s="100"/>
      <c r="C448" s="100"/>
      <c r="D448" s="100"/>
      <c r="E448" s="100"/>
      <c r="F448" s="100"/>
      <c r="G448" s="194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  <c r="AV448" s="99"/>
      <c r="AW448" s="99"/>
      <c r="AX448" s="99"/>
      <c r="AY448" s="99"/>
    </row>
    <row r="449" spans="1:51" ht="13">
      <c r="A449" s="100"/>
      <c r="B449" s="100"/>
      <c r="C449" s="100"/>
      <c r="D449" s="100"/>
      <c r="E449" s="100"/>
      <c r="F449" s="100"/>
      <c r="G449" s="194"/>
      <c r="AD449" s="99"/>
      <c r="AE449" s="99"/>
      <c r="AF449" s="99"/>
      <c r="AG449" s="99"/>
      <c r="AH449" s="99"/>
      <c r="AI449" s="99"/>
      <c r="AJ449" s="99"/>
      <c r="AK449" s="99"/>
      <c r="AL449" s="99"/>
      <c r="AM449" s="99"/>
      <c r="AN449" s="99"/>
      <c r="AO449" s="99"/>
      <c r="AP449" s="99"/>
      <c r="AQ449" s="99"/>
      <c r="AR449" s="99"/>
      <c r="AS449" s="99"/>
      <c r="AT449" s="99"/>
      <c r="AU449" s="99"/>
      <c r="AV449" s="99"/>
      <c r="AW449" s="99"/>
      <c r="AX449" s="99"/>
      <c r="AY449" s="99"/>
    </row>
    <row r="450" spans="1:51" ht="13">
      <c r="A450" s="100"/>
      <c r="B450" s="100"/>
      <c r="C450" s="100"/>
      <c r="D450" s="100"/>
      <c r="E450" s="100"/>
      <c r="F450" s="100"/>
      <c r="G450" s="194"/>
      <c r="AD450" s="99"/>
      <c r="AE450" s="99"/>
      <c r="AF450" s="99"/>
      <c r="AG450" s="99"/>
      <c r="AH450" s="99"/>
      <c r="AI450" s="99"/>
      <c r="AJ450" s="99"/>
      <c r="AK450" s="99"/>
      <c r="AL450" s="99"/>
      <c r="AM450" s="99"/>
      <c r="AN450" s="99"/>
      <c r="AO450" s="99"/>
      <c r="AP450" s="99"/>
      <c r="AQ450" s="99"/>
      <c r="AR450" s="99"/>
      <c r="AS450" s="99"/>
      <c r="AT450" s="99"/>
      <c r="AU450" s="99"/>
      <c r="AV450" s="99"/>
      <c r="AW450" s="99"/>
      <c r="AX450" s="99"/>
      <c r="AY450" s="99"/>
    </row>
    <row r="451" spans="1:51" ht="13">
      <c r="A451" s="100"/>
      <c r="B451" s="100"/>
      <c r="C451" s="100"/>
      <c r="D451" s="100"/>
      <c r="E451" s="100"/>
      <c r="F451" s="100"/>
      <c r="G451" s="194"/>
      <c r="AD451" s="99"/>
      <c r="AE451" s="99"/>
      <c r="AF451" s="99"/>
      <c r="AG451" s="99"/>
      <c r="AH451" s="99"/>
      <c r="AI451" s="99"/>
      <c r="AJ451" s="99"/>
      <c r="AK451" s="99"/>
      <c r="AL451" s="99"/>
      <c r="AM451" s="99"/>
      <c r="AN451" s="99"/>
      <c r="AO451" s="99"/>
      <c r="AP451" s="99"/>
      <c r="AQ451" s="99"/>
      <c r="AR451" s="99"/>
      <c r="AS451" s="99"/>
      <c r="AT451" s="99"/>
      <c r="AU451" s="99"/>
      <c r="AV451" s="99"/>
      <c r="AW451" s="99"/>
      <c r="AX451" s="99"/>
      <c r="AY451" s="99"/>
    </row>
    <row r="452" spans="1:51" ht="13">
      <c r="A452" s="100"/>
      <c r="B452" s="100"/>
      <c r="C452" s="100"/>
      <c r="D452" s="100"/>
      <c r="E452" s="100"/>
      <c r="F452" s="100"/>
      <c r="G452" s="194"/>
      <c r="AD452" s="99"/>
      <c r="AE452" s="99"/>
      <c r="AF452" s="99"/>
      <c r="AG452" s="99"/>
      <c r="AH452" s="99"/>
      <c r="AI452" s="99"/>
      <c r="AJ452" s="99"/>
      <c r="AK452" s="99"/>
      <c r="AL452" s="99"/>
      <c r="AM452" s="99"/>
      <c r="AN452" s="99"/>
      <c r="AO452" s="99"/>
      <c r="AP452" s="99"/>
      <c r="AQ452" s="99"/>
      <c r="AR452" s="99"/>
      <c r="AS452" s="99"/>
      <c r="AT452" s="99"/>
      <c r="AU452" s="99"/>
      <c r="AV452" s="99"/>
      <c r="AW452" s="99"/>
      <c r="AX452" s="99"/>
      <c r="AY452" s="99"/>
    </row>
    <row r="453" spans="1:51" ht="13">
      <c r="A453" s="100"/>
      <c r="B453" s="100"/>
      <c r="C453" s="100"/>
      <c r="D453" s="100"/>
      <c r="E453" s="100"/>
      <c r="F453" s="100"/>
      <c r="G453" s="194"/>
      <c r="AD453" s="99"/>
      <c r="AE453" s="99"/>
      <c r="AF453" s="99"/>
      <c r="AG453" s="99"/>
      <c r="AH453" s="99"/>
      <c r="AI453" s="99"/>
      <c r="AJ453" s="99"/>
      <c r="AK453" s="99"/>
      <c r="AL453" s="99"/>
      <c r="AM453" s="99"/>
      <c r="AN453" s="99"/>
      <c r="AO453" s="99"/>
      <c r="AP453" s="99"/>
      <c r="AQ453" s="99"/>
      <c r="AR453" s="99"/>
      <c r="AS453" s="99"/>
      <c r="AT453" s="99"/>
      <c r="AU453" s="99"/>
      <c r="AV453" s="99"/>
      <c r="AW453" s="99"/>
      <c r="AX453" s="99"/>
      <c r="AY453" s="99"/>
    </row>
    <row r="454" spans="1:51" ht="13">
      <c r="A454" s="100"/>
      <c r="B454" s="100"/>
      <c r="C454" s="100"/>
      <c r="D454" s="100"/>
      <c r="E454" s="100"/>
      <c r="F454" s="100"/>
      <c r="G454" s="194"/>
      <c r="AD454" s="99"/>
      <c r="AE454" s="99"/>
      <c r="AF454" s="99"/>
      <c r="AG454" s="99"/>
      <c r="AH454" s="99"/>
      <c r="AI454" s="99"/>
      <c r="AJ454" s="99"/>
      <c r="AK454" s="99"/>
      <c r="AL454" s="99"/>
      <c r="AM454" s="99"/>
      <c r="AN454" s="99"/>
      <c r="AO454" s="99"/>
      <c r="AP454" s="99"/>
      <c r="AQ454" s="99"/>
      <c r="AR454" s="99"/>
      <c r="AS454" s="99"/>
      <c r="AT454" s="99"/>
      <c r="AU454" s="99"/>
      <c r="AV454" s="99"/>
      <c r="AW454" s="99"/>
      <c r="AX454" s="99"/>
      <c r="AY454" s="99"/>
    </row>
    <row r="455" spans="1:51" ht="13">
      <c r="A455" s="100"/>
      <c r="B455" s="100"/>
      <c r="C455" s="100"/>
      <c r="D455" s="100"/>
      <c r="E455" s="100"/>
      <c r="F455" s="100"/>
      <c r="G455" s="194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  <c r="AN455" s="99"/>
      <c r="AO455" s="99"/>
      <c r="AP455" s="99"/>
      <c r="AQ455" s="99"/>
      <c r="AR455" s="99"/>
      <c r="AS455" s="99"/>
      <c r="AT455" s="99"/>
      <c r="AU455" s="99"/>
      <c r="AV455" s="99"/>
      <c r="AW455" s="99"/>
      <c r="AX455" s="99"/>
      <c r="AY455" s="99"/>
    </row>
    <row r="456" spans="1:51" ht="13">
      <c r="A456" s="100"/>
      <c r="B456" s="100"/>
      <c r="C456" s="100"/>
      <c r="D456" s="100"/>
      <c r="E456" s="100"/>
      <c r="F456" s="100"/>
      <c r="G456" s="194"/>
      <c r="AD456" s="99"/>
      <c r="AE456" s="99"/>
      <c r="AF456" s="99"/>
      <c r="AG456" s="99"/>
      <c r="AH456" s="99"/>
      <c r="AI456" s="99"/>
      <c r="AJ456" s="99"/>
      <c r="AK456" s="99"/>
      <c r="AL456" s="99"/>
      <c r="AM456" s="99"/>
      <c r="AN456" s="99"/>
      <c r="AO456" s="99"/>
      <c r="AP456" s="99"/>
      <c r="AQ456" s="99"/>
      <c r="AR456" s="99"/>
      <c r="AS456" s="99"/>
      <c r="AT456" s="99"/>
      <c r="AU456" s="99"/>
      <c r="AV456" s="99"/>
      <c r="AW456" s="99"/>
      <c r="AX456" s="99"/>
      <c r="AY456" s="99"/>
    </row>
    <row r="457" spans="1:51" ht="13">
      <c r="A457" s="100"/>
      <c r="B457" s="100"/>
      <c r="C457" s="100"/>
      <c r="D457" s="100"/>
      <c r="E457" s="100"/>
      <c r="F457" s="100"/>
      <c r="G457" s="194"/>
      <c r="AD457" s="99"/>
      <c r="AE457" s="99"/>
      <c r="AF457" s="99"/>
      <c r="AG457" s="99"/>
      <c r="AH457" s="99"/>
      <c r="AI457" s="99"/>
      <c r="AJ457" s="99"/>
      <c r="AK457" s="99"/>
      <c r="AL457" s="99"/>
      <c r="AM457" s="99"/>
      <c r="AN457" s="99"/>
      <c r="AO457" s="99"/>
      <c r="AP457" s="99"/>
      <c r="AQ457" s="99"/>
      <c r="AR457" s="99"/>
      <c r="AS457" s="99"/>
      <c r="AT457" s="99"/>
      <c r="AU457" s="99"/>
      <c r="AV457" s="99"/>
      <c r="AW457" s="99"/>
      <c r="AX457" s="99"/>
      <c r="AY457" s="99"/>
    </row>
    <row r="458" spans="1:51" ht="13">
      <c r="AD458" s="99"/>
      <c r="AE458" s="99"/>
      <c r="AF458" s="99"/>
      <c r="AG458" s="99"/>
      <c r="AH458" s="99"/>
      <c r="AI458" s="99"/>
      <c r="AJ458" s="99"/>
      <c r="AK458" s="99"/>
      <c r="AL458" s="99"/>
      <c r="AM458" s="99"/>
      <c r="AN458" s="99"/>
      <c r="AO458" s="99"/>
      <c r="AP458" s="99"/>
      <c r="AQ458" s="99"/>
      <c r="AR458" s="99"/>
      <c r="AS458" s="99"/>
      <c r="AT458" s="99"/>
      <c r="AU458" s="99"/>
      <c r="AV458" s="99"/>
      <c r="AW458" s="99"/>
      <c r="AX458" s="99"/>
      <c r="AY458" s="99"/>
    </row>
    <row r="459" spans="1:51" ht="13">
      <c r="AD459" s="99"/>
      <c r="AE459" s="99"/>
      <c r="AF459" s="99"/>
      <c r="AG459" s="99"/>
      <c r="AH459" s="99"/>
      <c r="AI459" s="99"/>
      <c r="AJ459" s="99"/>
      <c r="AK459" s="99"/>
      <c r="AL459" s="99"/>
      <c r="AM459" s="99"/>
      <c r="AN459" s="99"/>
      <c r="AO459" s="99"/>
      <c r="AP459" s="99"/>
      <c r="AQ459" s="99"/>
      <c r="AR459" s="99"/>
      <c r="AS459" s="99"/>
      <c r="AT459" s="99"/>
      <c r="AU459" s="99"/>
      <c r="AV459" s="99"/>
      <c r="AW459" s="99"/>
      <c r="AX459" s="99"/>
      <c r="AY459" s="99"/>
    </row>
    <row r="460" spans="1:51" ht="13">
      <c r="AD460" s="99"/>
      <c r="AE460" s="99"/>
      <c r="AF460" s="99"/>
      <c r="AG460" s="99"/>
      <c r="AH460" s="99"/>
      <c r="AI460" s="99"/>
      <c r="AJ460" s="99"/>
      <c r="AK460" s="99"/>
      <c r="AL460" s="99"/>
      <c r="AM460" s="99"/>
      <c r="AN460" s="99"/>
      <c r="AO460" s="99"/>
      <c r="AP460" s="99"/>
      <c r="AQ460" s="99"/>
      <c r="AR460" s="99"/>
      <c r="AS460" s="99"/>
      <c r="AT460" s="99"/>
      <c r="AU460" s="99"/>
      <c r="AV460" s="99"/>
      <c r="AW460" s="99"/>
      <c r="AX460" s="99"/>
      <c r="AY460" s="99"/>
    </row>
    <row r="461" spans="1:51" ht="13"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  <c r="AN461" s="99"/>
      <c r="AO461" s="99"/>
      <c r="AP461" s="99"/>
      <c r="AQ461" s="99"/>
      <c r="AR461" s="99"/>
      <c r="AS461" s="99"/>
      <c r="AT461" s="99"/>
      <c r="AU461" s="99"/>
      <c r="AV461" s="99"/>
      <c r="AW461" s="99"/>
      <c r="AX461" s="99"/>
      <c r="AY461" s="99"/>
    </row>
    <row r="462" spans="1:51" ht="13"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  <c r="AN462" s="99"/>
      <c r="AO462" s="99"/>
      <c r="AP462" s="99"/>
      <c r="AQ462" s="99"/>
      <c r="AR462" s="99"/>
      <c r="AS462" s="99"/>
      <c r="AT462" s="99"/>
      <c r="AU462" s="99"/>
      <c r="AV462" s="99"/>
      <c r="AW462" s="99"/>
      <c r="AX462" s="99"/>
      <c r="AY462" s="99"/>
    </row>
    <row r="463" spans="1:51" ht="13"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  <c r="AN463" s="99"/>
      <c r="AO463" s="99"/>
      <c r="AP463" s="99"/>
      <c r="AQ463" s="99"/>
      <c r="AR463" s="99"/>
      <c r="AS463" s="99"/>
      <c r="AT463" s="99"/>
      <c r="AU463" s="99"/>
      <c r="AV463" s="99"/>
      <c r="AW463" s="99"/>
      <c r="AX463" s="99"/>
      <c r="AY463" s="99"/>
    </row>
    <row r="464" spans="1:51" ht="13"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  <c r="AN464" s="99"/>
      <c r="AO464" s="99"/>
      <c r="AP464" s="99"/>
      <c r="AQ464" s="99"/>
      <c r="AR464" s="99"/>
      <c r="AS464" s="99"/>
      <c r="AT464" s="99"/>
      <c r="AU464" s="99"/>
      <c r="AV464" s="99"/>
      <c r="AW464" s="99"/>
      <c r="AX464" s="99"/>
      <c r="AY464" s="99"/>
    </row>
    <row r="465" spans="30:51" ht="13"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  <c r="AN465" s="99"/>
      <c r="AO465" s="99"/>
      <c r="AP465" s="99"/>
      <c r="AQ465" s="99"/>
      <c r="AR465" s="99"/>
      <c r="AS465" s="99"/>
      <c r="AT465" s="99"/>
      <c r="AU465" s="99"/>
      <c r="AV465" s="99"/>
      <c r="AW465" s="99"/>
      <c r="AX465" s="99"/>
      <c r="AY465" s="99"/>
    </row>
    <row r="466" spans="30:51" ht="13">
      <c r="AD466" s="99"/>
      <c r="AE466" s="99"/>
      <c r="AF466" s="99"/>
      <c r="AG466" s="99"/>
      <c r="AH466" s="99"/>
      <c r="AI466" s="99"/>
      <c r="AJ466" s="99"/>
      <c r="AK466" s="99"/>
      <c r="AL466" s="99"/>
      <c r="AM466" s="99"/>
      <c r="AN466" s="99"/>
      <c r="AO466" s="99"/>
      <c r="AP466" s="99"/>
      <c r="AQ466" s="99"/>
      <c r="AR466" s="99"/>
      <c r="AS466" s="99"/>
      <c r="AT466" s="99"/>
      <c r="AU466" s="99"/>
      <c r="AV466" s="99"/>
      <c r="AW466" s="99"/>
      <c r="AX466" s="99"/>
      <c r="AY466" s="99"/>
    </row>
    <row r="467" spans="30:51" ht="13">
      <c r="AD467" s="99"/>
      <c r="AE467" s="99"/>
      <c r="AF467" s="99"/>
      <c r="AG467" s="99"/>
      <c r="AH467" s="99"/>
      <c r="AI467" s="99"/>
      <c r="AJ467" s="99"/>
      <c r="AK467" s="99"/>
      <c r="AL467" s="99"/>
      <c r="AM467" s="99"/>
      <c r="AN467" s="99"/>
      <c r="AO467" s="99"/>
      <c r="AP467" s="99"/>
      <c r="AQ467" s="99"/>
      <c r="AR467" s="99"/>
      <c r="AS467" s="99"/>
      <c r="AT467" s="99"/>
      <c r="AU467" s="99"/>
      <c r="AV467" s="99"/>
      <c r="AW467" s="99"/>
      <c r="AX467" s="99"/>
      <c r="AY467" s="99"/>
    </row>
    <row r="468" spans="30:51" ht="13">
      <c r="AD468" s="99"/>
      <c r="AE468" s="99"/>
      <c r="AF468" s="99"/>
      <c r="AG468" s="99"/>
      <c r="AH468" s="99"/>
      <c r="AI468" s="99"/>
      <c r="AJ468" s="99"/>
      <c r="AK468" s="99"/>
      <c r="AL468" s="99"/>
      <c r="AM468" s="99"/>
      <c r="AN468" s="99"/>
      <c r="AO468" s="99"/>
      <c r="AP468" s="99"/>
      <c r="AQ468" s="99"/>
      <c r="AR468" s="99"/>
      <c r="AS468" s="99"/>
      <c r="AT468" s="99"/>
      <c r="AU468" s="99"/>
      <c r="AV468" s="99"/>
      <c r="AW468" s="99"/>
      <c r="AX468" s="99"/>
      <c r="AY468" s="99"/>
    </row>
    <row r="469" spans="30:51" ht="13">
      <c r="AD469" s="99"/>
      <c r="AE469" s="99"/>
      <c r="AF469" s="99"/>
      <c r="AG469" s="99"/>
      <c r="AH469" s="99"/>
      <c r="AI469" s="99"/>
      <c r="AJ469" s="99"/>
      <c r="AK469" s="99"/>
      <c r="AL469" s="99"/>
      <c r="AM469" s="99"/>
      <c r="AN469" s="99"/>
      <c r="AO469" s="99"/>
      <c r="AP469" s="99"/>
      <c r="AQ469" s="99"/>
      <c r="AR469" s="99"/>
      <c r="AS469" s="99"/>
      <c r="AT469" s="99"/>
      <c r="AU469" s="99"/>
      <c r="AV469" s="99"/>
      <c r="AW469" s="99"/>
      <c r="AX469" s="99"/>
      <c r="AY469" s="99"/>
    </row>
    <row r="470" spans="30:51" ht="13">
      <c r="AD470" s="99"/>
      <c r="AE470" s="99"/>
      <c r="AF470" s="99"/>
      <c r="AG470" s="99"/>
      <c r="AH470" s="99"/>
      <c r="AI470" s="99"/>
      <c r="AJ470" s="99"/>
      <c r="AK470" s="99"/>
      <c r="AL470" s="99"/>
      <c r="AM470" s="99"/>
      <c r="AN470" s="99"/>
      <c r="AO470" s="99"/>
      <c r="AP470" s="99"/>
      <c r="AQ470" s="99"/>
      <c r="AR470" s="99"/>
      <c r="AS470" s="99"/>
      <c r="AT470" s="99"/>
      <c r="AU470" s="99"/>
      <c r="AV470" s="99"/>
      <c r="AW470" s="99"/>
      <c r="AX470" s="99"/>
      <c r="AY470" s="99"/>
    </row>
    <row r="471" spans="30:51" ht="13">
      <c r="AD471" s="99"/>
      <c r="AE471" s="99"/>
      <c r="AF471" s="99"/>
      <c r="AG471" s="99"/>
      <c r="AH471" s="99"/>
      <c r="AI471" s="99"/>
      <c r="AJ471" s="99"/>
      <c r="AK471" s="99"/>
      <c r="AL471" s="99"/>
      <c r="AM471" s="99"/>
      <c r="AN471" s="99"/>
      <c r="AO471" s="99"/>
      <c r="AP471" s="99"/>
      <c r="AQ471" s="99"/>
      <c r="AR471" s="99"/>
      <c r="AS471" s="99"/>
      <c r="AT471" s="99"/>
      <c r="AU471" s="99"/>
      <c r="AV471" s="99"/>
      <c r="AW471" s="99"/>
      <c r="AX471" s="99"/>
      <c r="AY471" s="99"/>
    </row>
    <row r="472" spans="30:51" ht="13">
      <c r="AD472" s="99"/>
      <c r="AE472" s="99"/>
      <c r="AF472" s="99"/>
      <c r="AG472" s="99"/>
      <c r="AH472" s="99"/>
      <c r="AI472" s="99"/>
      <c r="AJ472" s="99"/>
      <c r="AK472" s="99"/>
      <c r="AL472" s="99"/>
      <c r="AM472" s="99"/>
      <c r="AN472" s="99"/>
      <c r="AO472" s="99"/>
      <c r="AP472" s="99"/>
      <c r="AQ472" s="99"/>
      <c r="AR472" s="99"/>
      <c r="AS472" s="99"/>
      <c r="AT472" s="99"/>
      <c r="AU472" s="99"/>
      <c r="AV472" s="99"/>
      <c r="AW472" s="99"/>
      <c r="AX472" s="99"/>
      <c r="AY472" s="99"/>
    </row>
    <row r="473" spans="30:51" ht="13">
      <c r="AD473" s="99"/>
      <c r="AE473" s="99"/>
      <c r="AF473" s="99"/>
      <c r="AG473" s="99"/>
      <c r="AH473" s="99"/>
      <c r="AI473" s="99"/>
      <c r="AJ473" s="99"/>
      <c r="AK473" s="99"/>
      <c r="AL473" s="99"/>
      <c r="AM473" s="99"/>
      <c r="AN473" s="99"/>
      <c r="AO473" s="99"/>
      <c r="AP473" s="99"/>
      <c r="AQ473" s="99"/>
      <c r="AR473" s="99"/>
      <c r="AS473" s="99"/>
      <c r="AT473" s="99"/>
      <c r="AU473" s="99"/>
      <c r="AV473" s="99"/>
      <c r="AW473" s="99"/>
      <c r="AX473" s="99"/>
      <c r="AY473" s="99"/>
    </row>
    <row r="474" spans="30:51" ht="13">
      <c r="AD474" s="99"/>
      <c r="AE474" s="99"/>
      <c r="AF474" s="99"/>
      <c r="AG474" s="99"/>
      <c r="AH474" s="99"/>
      <c r="AI474" s="99"/>
      <c r="AJ474" s="99"/>
      <c r="AK474" s="99"/>
      <c r="AL474" s="99"/>
      <c r="AM474" s="99"/>
      <c r="AN474" s="99"/>
      <c r="AO474" s="99"/>
      <c r="AP474" s="99"/>
      <c r="AQ474" s="99"/>
      <c r="AR474" s="99"/>
      <c r="AS474" s="99"/>
      <c r="AT474" s="99"/>
      <c r="AU474" s="99"/>
      <c r="AV474" s="99"/>
      <c r="AW474" s="99"/>
      <c r="AX474" s="99"/>
      <c r="AY474" s="99"/>
    </row>
    <row r="475" spans="30:51" ht="13">
      <c r="AD475" s="99"/>
      <c r="AE475" s="99"/>
      <c r="AF475" s="99"/>
      <c r="AG475" s="99"/>
      <c r="AH475" s="99"/>
      <c r="AI475" s="99"/>
      <c r="AJ475" s="99"/>
      <c r="AK475" s="99"/>
      <c r="AL475" s="99"/>
      <c r="AM475" s="99"/>
      <c r="AN475" s="99"/>
      <c r="AO475" s="99"/>
      <c r="AP475" s="99"/>
      <c r="AQ475" s="99"/>
      <c r="AR475" s="99"/>
      <c r="AS475" s="99"/>
      <c r="AT475" s="99"/>
      <c r="AU475" s="99"/>
      <c r="AV475" s="99"/>
      <c r="AW475" s="99"/>
      <c r="AX475" s="99"/>
      <c r="AY475" s="99"/>
    </row>
    <row r="476" spans="30:51" ht="13">
      <c r="AD476" s="99"/>
      <c r="AE476" s="99"/>
      <c r="AF476" s="99"/>
      <c r="AG476" s="99"/>
      <c r="AH476" s="99"/>
      <c r="AI476" s="99"/>
      <c r="AJ476" s="99"/>
      <c r="AK476" s="99"/>
      <c r="AL476" s="99"/>
      <c r="AM476" s="99"/>
      <c r="AN476" s="99"/>
      <c r="AO476" s="99"/>
      <c r="AP476" s="99"/>
      <c r="AQ476" s="99"/>
      <c r="AR476" s="99"/>
      <c r="AS476" s="99"/>
      <c r="AT476" s="99"/>
      <c r="AU476" s="99"/>
      <c r="AV476" s="99"/>
      <c r="AW476" s="99"/>
      <c r="AX476" s="99"/>
      <c r="AY476" s="99"/>
    </row>
    <row r="477" spans="30:51" ht="13">
      <c r="AD477" s="99"/>
      <c r="AE477" s="99"/>
      <c r="AF477" s="99"/>
      <c r="AG477" s="99"/>
      <c r="AH477" s="99"/>
      <c r="AI477" s="99"/>
      <c r="AJ477" s="99"/>
      <c r="AK477" s="99"/>
      <c r="AL477" s="99"/>
      <c r="AM477" s="99"/>
      <c r="AN477" s="99"/>
      <c r="AO477" s="99"/>
      <c r="AP477" s="99"/>
      <c r="AQ477" s="99"/>
      <c r="AR477" s="99"/>
      <c r="AS477" s="99"/>
      <c r="AT477" s="99"/>
      <c r="AU477" s="99"/>
      <c r="AV477" s="99"/>
      <c r="AW477" s="99"/>
      <c r="AX477" s="99"/>
      <c r="AY477" s="99"/>
    </row>
    <row r="478" spans="30:51" ht="13">
      <c r="AD478" s="99"/>
      <c r="AE478" s="99"/>
      <c r="AF478" s="99"/>
      <c r="AG478" s="99"/>
      <c r="AH478" s="99"/>
      <c r="AI478" s="99"/>
      <c r="AJ478" s="99"/>
      <c r="AK478" s="99"/>
      <c r="AL478" s="99"/>
      <c r="AM478" s="99"/>
      <c r="AN478" s="99"/>
      <c r="AO478" s="99"/>
      <c r="AP478" s="99"/>
      <c r="AQ478" s="99"/>
      <c r="AR478" s="99"/>
      <c r="AS478" s="99"/>
      <c r="AT478" s="99"/>
      <c r="AU478" s="99"/>
      <c r="AV478" s="99"/>
      <c r="AW478" s="99"/>
      <c r="AX478" s="99"/>
      <c r="AY478" s="99"/>
    </row>
    <row r="479" spans="30:51" ht="13">
      <c r="AD479" s="99"/>
      <c r="AE479" s="99"/>
      <c r="AF479" s="99"/>
      <c r="AG479" s="99"/>
      <c r="AH479" s="99"/>
      <c r="AI479" s="99"/>
      <c r="AJ479" s="99"/>
      <c r="AK479" s="99"/>
      <c r="AL479" s="99"/>
      <c r="AM479" s="99"/>
      <c r="AN479" s="99"/>
      <c r="AO479" s="99"/>
      <c r="AP479" s="99"/>
      <c r="AQ479" s="99"/>
      <c r="AR479" s="99"/>
      <c r="AS479" s="99"/>
      <c r="AT479" s="99"/>
      <c r="AU479" s="99"/>
      <c r="AV479" s="99"/>
      <c r="AW479" s="99"/>
      <c r="AX479" s="99"/>
      <c r="AY479" s="99"/>
    </row>
    <row r="480" spans="30:51" ht="13">
      <c r="AD480" s="99"/>
      <c r="AE480" s="99"/>
      <c r="AF480" s="99"/>
      <c r="AG480" s="99"/>
      <c r="AH480" s="99"/>
      <c r="AI480" s="99"/>
      <c r="AJ480" s="99"/>
      <c r="AK480" s="99"/>
      <c r="AL480" s="99"/>
      <c r="AM480" s="99"/>
      <c r="AN480" s="99"/>
      <c r="AO480" s="99"/>
      <c r="AP480" s="99"/>
      <c r="AQ480" s="99"/>
      <c r="AR480" s="99"/>
      <c r="AS480" s="99"/>
      <c r="AT480" s="99"/>
      <c r="AU480" s="99"/>
      <c r="AV480" s="99"/>
      <c r="AW480" s="99"/>
      <c r="AX480" s="99"/>
      <c r="AY480" s="99"/>
    </row>
    <row r="481" spans="30:51" ht="13">
      <c r="AD481" s="99"/>
      <c r="AE481" s="99"/>
      <c r="AF481" s="99"/>
      <c r="AG481" s="99"/>
      <c r="AH481" s="99"/>
      <c r="AI481" s="99"/>
      <c r="AJ481" s="99"/>
      <c r="AK481" s="99"/>
      <c r="AL481" s="99"/>
      <c r="AM481" s="99"/>
      <c r="AN481" s="99"/>
      <c r="AO481" s="99"/>
      <c r="AP481" s="99"/>
      <c r="AQ481" s="99"/>
      <c r="AR481" s="99"/>
      <c r="AS481" s="99"/>
      <c r="AT481" s="99"/>
      <c r="AU481" s="99"/>
      <c r="AV481" s="99"/>
      <c r="AW481" s="99"/>
      <c r="AX481" s="99"/>
      <c r="AY481" s="99"/>
    </row>
    <row r="482" spans="30:51" ht="13">
      <c r="AD482" s="99"/>
      <c r="AE482" s="99"/>
      <c r="AF482" s="99"/>
      <c r="AG482" s="99"/>
      <c r="AH482" s="99"/>
      <c r="AI482" s="99"/>
      <c r="AJ482" s="99"/>
      <c r="AK482" s="99"/>
      <c r="AL482" s="99"/>
      <c r="AM482" s="99"/>
      <c r="AN482" s="99"/>
      <c r="AO482" s="99"/>
      <c r="AP482" s="99"/>
      <c r="AQ482" s="99"/>
      <c r="AR482" s="99"/>
      <c r="AS482" s="99"/>
      <c r="AT482" s="99"/>
      <c r="AU482" s="99"/>
      <c r="AV482" s="99"/>
      <c r="AW482" s="99"/>
      <c r="AX482" s="99"/>
      <c r="AY482" s="99"/>
    </row>
    <row r="483" spans="30:51" ht="13">
      <c r="AD483" s="99"/>
      <c r="AE483" s="99"/>
      <c r="AF483" s="99"/>
      <c r="AG483" s="99"/>
      <c r="AH483" s="99"/>
      <c r="AI483" s="99"/>
      <c r="AJ483" s="99"/>
      <c r="AK483" s="99"/>
      <c r="AL483" s="99"/>
      <c r="AM483" s="99"/>
      <c r="AN483" s="99"/>
      <c r="AO483" s="99"/>
      <c r="AP483" s="99"/>
      <c r="AQ483" s="99"/>
      <c r="AR483" s="99"/>
      <c r="AS483" s="99"/>
      <c r="AT483" s="99"/>
      <c r="AU483" s="99"/>
      <c r="AV483" s="99"/>
      <c r="AW483" s="99"/>
      <c r="AX483" s="99"/>
      <c r="AY483" s="99"/>
    </row>
    <row r="484" spans="30:51" ht="13">
      <c r="AD484" s="99"/>
      <c r="AE484" s="99"/>
      <c r="AF484" s="99"/>
      <c r="AG484" s="99"/>
      <c r="AH484" s="99"/>
      <c r="AI484" s="99"/>
      <c r="AJ484" s="99"/>
      <c r="AK484" s="99"/>
      <c r="AL484" s="99"/>
      <c r="AM484" s="99"/>
      <c r="AN484" s="99"/>
      <c r="AO484" s="99"/>
      <c r="AP484" s="99"/>
      <c r="AQ484" s="99"/>
      <c r="AR484" s="99"/>
      <c r="AS484" s="99"/>
      <c r="AT484" s="99"/>
      <c r="AU484" s="99"/>
      <c r="AV484" s="99"/>
      <c r="AW484" s="99"/>
      <c r="AX484" s="99"/>
      <c r="AY484" s="99"/>
    </row>
    <row r="485" spans="30:51" ht="13">
      <c r="AD485" s="99"/>
      <c r="AE485" s="99"/>
      <c r="AF485" s="99"/>
      <c r="AG485" s="99"/>
      <c r="AH485" s="99"/>
      <c r="AI485" s="99"/>
      <c r="AJ485" s="99"/>
      <c r="AK485" s="99"/>
      <c r="AL485" s="99"/>
      <c r="AM485" s="99"/>
      <c r="AN485" s="99"/>
      <c r="AO485" s="99"/>
      <c r="AP485" s="99"/>
      <c r="AQ485" s="99"/>
      <c r="AR485" s="99"/>
      <c r="AS485" s="99"/>
      <c r="AT485" s="99"/>
      <c r="AU485" s="99"/>
      <c r="AV485" s="99"/>
      <c r="AW485" s="99"/>
      <c r="AX485" s="99"/>
      <c r="AY485" s="99"/>
    </row>
    <row r="486" spans="30:51" ht="13">
      <c r="AD486" s="99"/>
      <c r="AE486" s="99"/>
      <c r="AF486" s="99"/>
      <c r="AG486" s="99"/>
      <c r="AH486" s="99"/>
      <c r="AI486" s="99"/>
      <c r="AJ486" s="99"/>
      <c r="AK486" s="99"/>
      <c r="AL486" s="99"/>
      <c r="AM486" s="99"/>
      <c r="AN486" s="99"/>
      <c r="AO486" s="99"/>
      <c r="AP486" s="99"/>
      <c r="AQ486" s="99"/>
      <c r="AR486" s="99"/>
      <c r="AS486" s="99"/>
      <c r="AT486" s="99"/>
      <c r="AU486" s="99"/>
      <c r="AV486" s="99"/>
      <c r="AW486" s="99"/>
      <c r="AX486" s="99"/>
      <c r="AY486" s="99"/>
    </row>
    <row r="487" spans="30:51" ht="13">
      <c r="AD487" s="99"/>
      <c r="AE487" s="99"/>
      <c r="AF487" s="99"/>
      <c r="AG487" s="99"/>
      <c r="AH487" s="99"/>
      <c r="AI487" s="99"/>
      <c r="AJ487" s="99"/>
      <c r="AK487" s="99"/>
      <c r="AL487" s="99"/>
      <c r="AM487" s="99"/>
      <c r="AN487" s="99"/>
      <c r="AO487" s="99"/>
      <c r="AP487" s="99"/>
      <c r="AQ487" s="99"/>
      <c r="AR487" s="99"/>
      <c r="AS487" s="99"/>
      <c r="AT487" s="99"/>
      <c r="AU487" s="99"/>
      <c r="AV487" s="99"/>
      <c r="AW487" s="99"/>
      <c r="AX487" s="99"/>
      <c r="AY487" s="99"/>
    </row>
    <row r="488" spans="30:51" ht="13">
      <c r="AD488" s="99"/>
      <c r="AE488" s="99"/>
      <c r="AF488" s="99"/>
      <c r="AG488" s="99"/>
      <c r="AH488" s="99"/>
      <c r="AI488" s="99"/>
      <c r="AJ488" s="99"/>
      <c r="AK488" s="99"/>
      <c r="AL488" s="99"/>
      <c r="AM488" s="99"/>
      <c r="AN488" s="99"/>
      <c r="AO488" s="99"/>
      <c r="AP488" s="99"/>
      <c r="AQ488" s="99"/>
      <c r="AR488" s="99"/>
      <c r="AS488" s="99"/>
      <c r="AT488" s="99"/>
      <c r="AU488" s="99"/>
      <c r="AV488" s="99"/>
      <c r="AW488" s="99"/>
      <c r="AX488" s="99"/>
      <c r="AY488" s="99"/>
    </row>
    <row r="489" spans="30:51" ht="13">
      <c r="AD489" s="99"/>
      <c r="AE489" s="99"/>
      <c r="AF489" s="99"/>
      <c r="AG489" s="99"/>
      <c r="AH489" s="99"/>
      <c r="AI489" s="99"/>
      <c r="AJ489" s="99"/>
      <c r="AK489" s="99"/>
      <c r="AL489" s="99"/>
      <c r="AM489" s="99"/>
      <c r="AN489" s="99"/>
      <c r="AO489" s="99"/>
      <c r="AP489" s="99"/>
      <c r="AQ489" s="99"/>
      <c r="AR489" s="99"/>
      <c r="AS489" s="99"/>
      <c r="AT489" s="99"/>
      <c r="AU489" s="99"/>
      <c r="AV489" s="99"/>
      <c r="AW489" s="99"/>
      <c r="AX489" s="99"/>
      <c r="AY489" s="99"/>
    </row>
    <row r="490" spans="30:51" ht="13">
      <c r="AD490" s="99"/>
      <c r="AE490" s="99"/>
      <c r="AF490" s="99"/>
      <c r="AG490" s="99"/>
      <c r="AH490" s="99"/>
      <c r="AI490" s="99"/>
      <c r="AJ490" s="99"/>
      <c r="AK490" s="99"/>
      <c r="AL490" s="99"/>
      <c r="AM490" s="99"/>
      <c r="AN490" s="99"/>
      <c r="AO490" s="99"/>
      <c r="AP490" s="99"/>
      <c r="AQ490" s="99"/>
      <c r="AR490" s="99"/>
      <c r="AS490" s="99"/>
      <c r="AT490" s="99"/>
      <c r="AU490" s="99"/>
      <c r="AV490" s="99"/>
      <c r="AW490" s="99"/>
      <c r="AX490" s="99"/>
      <c r="AY490" s="99"/>
    </row>
    <row r="491" spans="30:51" ht="13">
      <c r="AD491" s="99"/>
      <c r="AE491" s="99"/>
      <c r="AF491" s="99"/>
      <c r="AG491" s="99"/>
      <c r="AH491" s="99"/>
      <c r="AI491" s="99"/>
      <c r="AJ491" s="99"/>
      <c r="AK491" s="99"/>
      <c r="AL491" s="99"/>
      <c r="AM491" s="99"/>
      <c r="AN491" s="99"/>
      <c r="AO491" s="99"/>
      <c r="AP491" s="99"/>
      <c r="AQ491" s="99"/>
      <c r="AR491" s="99"/>
      <c r="AS491" s="99"/>
      <c r="AT491" s="99"/>
      <c r="AU491" s="99"/>
      <c r="AV491" s="99"/>
      <c r="AW491" s="99"/>
      <c r="AX491" s="99"/>
      <c r="AY491" s="99"/>
    </row>
    <row r="492" spans="30:51" ht="13">
      <c r="AD492" s="99"/>
      <c r="AE492" s="99"/>
      <c r="AF492" s="99"/>
      <c r="AG492" s="99"/>
      <c r="AH492" s="99"/>
      <c r="AI492" s="99"/>
      <c r="AJ492" s="99"/>
      <c r="AK492" s="99"/>
      <c r="AL492" s="99"/>
      <c r="AM492" s="99"/>
      <c r="AN492" s="99"/>
      <c r="AO492" s="99"/>
      <c r="AP492" s="99"/>
      <c r="AQ492" s="99"/>
      <c r="AR492" s="99"/>
      <c r="AS492" s="99"/>
      <c r="AT492" s="99"/>
      <c r="AU492" s="99"/>
      <c r="AV492" s="99"/>
      <c r="AW492" s="99"/>
      <c r="AX492" s="99"/>
      <c r="AY492" s="99"/>
    </row>
    <row r="493" spans="30:51" ht="13">
      <c r="AD493" s="99"/>
      <c r="AE493" s="99"/>
      <c r="AF493" s="99"/>
      <c r="AG493" s="99"/>
      <c r="AH493" s="99"/>
      <c r="AI493" s="99"/>
      <c r="AJ493" s="99"/>
      <c r="AK493" s="99"/>
      <c r="AL493" s="99"/>
      <c r="AM493" s="99"/>
      <c r="AN493" s="99"/>
      <c r="AO493" s="99"/>
      <c r="AP493" s="99"/>
      <c r="AQ493" s="99"/>
      <c r="AR493" s="99"/>
      <c r="AS493" s="99"/>
      <c r="AT493" s="99"/>
      <c r="AU493" s="99"/>
      <c r="AV493" s="99"/>
      <c r="AW493" s="99"/>
      <c r="AX493" s="99"/>
      <c r="AY493" s="99"/>
    </row>
    <row r="494" spans="30:51" ht="13">
      <c r="AD494" s="99"/>
      <c r="AE494" s="99"/>
      <c r="AF494" s="99"/>
      <c r="AG494" s="99"/>
      <c r="AH494" s="99"/>
      <c r="AI494" s="99"/>
      <c r="AJ494" s="99"/>
      <c r="AK494" s="99"/>
      <c r="AL494" s="99"/>
      <c r="AM494" s="99"/>
      <c r="AN494" s="99"/>
      <c r="AO494" s="99"/>
      <c r="AP494" s="99"/>
      <c r="AQ494" s="99"/>
      <c r="AR494" s="99"/>
      <c r="AS494" s="99"/>
      <c r="AT494" s="99"/>
      <c r="AU494" s="99"/>
      <c r="AV494" s="99"/>
      <c r="AW494" s="99"/>
      <c r="AX494" s="99"/>
      <c r="AY494" s="99"/>
    </row>
    <row r="495" spans="30:51" ht="13">
      <c r="AD495" s="99"/>
      <c r="AE495" s="99"/>
      <c r="AF495" s="99"/>
      <c r="AG495" s="99"/>
      <c r="AH495" s="99"/>
      <c r="AI495" s="99"/>
      <c r="AJ495" s="99"/>
      <c r="AK495" s="99"/>
      <c r="AL495" s="99"/>
      <c r="AM495" s="99"/>
      <c r="AN495" s="99"/>
      <c r="AO495" s="99"/>
      <c r="AP495" s="99"/>
      <c r="AQ495" s="99"/>
      <c r="AR495" s="99"/>
      <c r="AS495" s="99"/>
      <c r="AT495" s="99"/>
      <c r="AU495" s="99"/>
      <c r="AV495" s="99"/>
      <c r="AW495" s="99"/>
      <c r="AX495" s="99"/>
      <c r="AY495" s="99"/>
    </row>
    <row r="496" spans="30:51" ht="13">
      <c r="AD496" s="99"/>
      <c r="AE496" s="99"/>
      <c r="AF496" s="99"/>
      <c r="AG496" s="99"/>
      <c r="AH496" s="99"/>
      <c r="AI496" s="99"/>
      <c r="AJ496" s="99"/>
      <c r="AK496" s="99"/>
      <c r="AL496" s="99"/>
      <c r="AM496" s="99"/>
      <c r="AN496" s="99"/>
      <c r="AO496" s="99"/>
      <c r="AP496" s="99"/>
      <c r="AQ496" s="99"/>
      <c r="AR496" s="99"/>
      <c r="AS496" s="99"/>
      <c r="AT496" s="99"/>
      <c r="AU496" s="99"/>
      <c r="AV496" s="99"/>
      <c r="AW496" s="99"/>
      <c r="AX496" s="99"/>
      <c r="AY496" s="99"/>
    </row>
    <row r="497" spans="30:51" ht="13">
      <c r="AD497" s="99"/>
      <c r="AE497" s="99"/>
      <c r="AF497" s="99"/>
      <c r="AG497" s="99"/>
      <c r="AH497" s="99"/>
      <c r="AI497" s="99"/>
      <c r="AJ497" s="99"/>
      <c r="AK497" s="99"/>
      <c r="AL497" s="99"/>
      <c r="AM497" s="99"/>
      <c r="AN497" s="99"/>
      <c r="AO497" s="99"/>
      <c r="AP497" s="99"/>
      <c r="AQ497" s="99"/>
      <c r="AR497" s="99"/>
      <c r="AS497" s="99"/>
      <c r="AT497" s="99"/>
      <c r="AU497" s="99"/>
      <c r="AV497" s="99"/>
      <c r="AW497" s="99"/>
      <c r="AX497" s="99"/>
      <c r="AY497" s="99"/>
    </row>
    <row r="498" spans="30:51" ht="13">
      <c r="AD498" s="99"/>
      <c r="AE498" s="99"/>
      <c r="AF498" s="99"/>
      <c r="AG498" s="99"/>
      <c r="AH498" s="99"/>
      <c r="AI498" s="99"/>
      <c r="AJ498" s="99"/>
      <c r="AK498" s="99"/>
      <c r="AL498" s="99"/>
      <c r="AM498" s="99"/>
      <c r="AN498" s="99"/>
      <c r="AO498" s="99"/>
      <c r="AP498" s="99"/>
      <c r="AQ498" s="99"/>
      <c r="AR498" s="99"/>
      <c r="AS498" s="99"/>
      <c r="AT498" s="99"/>
      <c r="AU498" s="99"/>
      <c r="AV498" s="99"/>
      <c r="AW498" s="99"/>
      <c r="AX498" s="99"/>
      <c r="AY498" s="99"/>
    </row>
    <row r="499" spans="30:51" ht="13">
      <c r="AD499" s="99"/>
      <c r="AE499" s="99"/>
      <c r="AF499" s="99"/>
      <c r="AG499" s="99"/>
      <c r="AH499" s="99"/>
      <c r="AI499" s="99"/>
      <c r="AJ499" s="99"/>
      <c r="AK499" s="99"/>
      <c r="AL499" s="99"/>
      <c r="AM499" s="99"/>
      <c r="AN499" s="99"/>
      <c r="AO499" s="99"/>
      <c r="AP499" s="99"/>
      <c r="AQ499" s="99"/>
      <c r="AR499" s="99"/>
      <c r="AS499" s="99"/>
      <c r="AT499" s="99"/>
      <c r="AU499" s="99"/>
      <c r="AV499" s="99"/>
      <c r="AW499" s="99"/>
      <c r="AX499" s="99"/>
      <c r="AY499" s="99"/>
    </row>
    <row r="500" spans="30:51" ht="13">
      <c r="AD500" s="99"/>
      <c r="AE500" s="99"/>
      <c r="AF500" s="99"/>
      <c r="AG500" s="99"/>
      <c r="AH500" s="99"/>
      <c r="AI500" s="99"/>
      <c r="AJ500" s="99"/>
      <c r="AK500" s="99"/>
      <c r="AL500" s="99"/>
      <c r="AM500" s="99"/>
      <c r="AN500" s="99"/>
      <c r="AO500" s="99"/>
      <c r="AP500" s="99"/>
      <c r="AQ500" s="99"/>
      <c r="AR500" s="99"/>
      <c r="AS500" s="99"/>
      <c r="AT500" s="99"/>
      <c r="AU500" s="99"/>
      <c r="AV500" s="99"/>
      <c r="AW500" s="99"/>
      <c r="AX500" s="99"/>
      <c r="AY500" s="99"/>
    </row>
    <row r="501" spans="30:51" ht="13">
      <c r="AD501" s="99"/>
      <c r="AE501" s="99"/>
      <c r="AF501" s="99"/>
      <c r="AG501" s="99"/>
      <c r="AH501" s="99"/>
      <c r="AI501" s="99"/>
      <c r="AJ501" s="99"/>
      <c r="AK501" s="99"/>
      <c r="AL501" s="99"/>
      <c r="AM501" s="99"/>
      <c r="AN501" s="99"/>
      <c r="AO501" s="99"/>
      <c r="AP501" s="99"/>
      <c r="AQ501" s="99"/>
      <c r="AR501" s="99"/>
      <c r="AS501" s="99"/>
      <c r="AT501" s="99"/>
      <c r="AU501" s="99"/>
      <c r="AV501" s="99"/>
      <c r="AW501" s="99"/>
      <c r="AX501" s="99"/>
      <c r="AY501" s="99"/>
    </row>
    <row r="502" spans="30:51" ht="13">
      <c r="AD502" s="99"/>
      <c r="AE502" s="99"/>
      <c r="AF502" s="99"/>
      <c r="AG502" s="99"/>
      <c r="AH502" s="99"/>
      <c r="AI502" s="99"/>
      <c r="AJ502" s="99"/>
      <c r="AK502" s="99"/>
      <c r="AL502" s="99"/>
      <c r="AM502" s="99"/>
      <c r="AN502" s="99"/>
      <c r="AO502" s="99"/>
      <c r="AP502" s="99"/>
      <c r="AQ502" s="99"/>
      <c r="AR502" s="99"/>
      <c r="AS502" s="99"/>
      <c r="AT502" s="99"/>
      <c r="AU502" s="99"/>
      <c r="AV502" s="99"/>
      <c r="AW502" s="99"/>
      <c r="AX502" s="99"/>
      <c r="AY502" s="99"/>
    </row>
    <row r="503" spans="30:51" ht="13">
      <c r="AD503" s="99"/>
      <c r="AE503" s="99"/>
      <c r="AF503" s="99"/>
      <c r="AG503" s="99"/>
      <c r="AH503" s="99"/>
      <c r="AI503" s="99"/>
      <c r="AJ503" s="99"/>
      <c r="AK503" s="99"/>
      <c r="AL503" s="99"/>
      <c r="AM503" s="99"/>
      <c r="AN503" s="99"/>
      <c r="AO503" s="99"/>
      <c r="AP503" s="99"/>
      <c r="AQ503" s="99"/>
      <c r="AR503" s="99"/>
      <c r="AS503" s="99"/>
      <c r="AT503" s="99"/>
      <c r="AU503" s="99"/>
      <c r="AV503" s="99"/>
      <c r="AW503" s="99"/>
      <c r="AX503" s="99"/>
      <c r="AY503" s="99"/>
    </row>
    <row r="504" spans="30:51" ht="13">
      <c r="AD504" s="99"/>
      <c r="AE504" s="99"/>
      <c r="AF504" s="99"/>
      <c r="AG504" s="99"/>
      <c r="AH504" s="99"/>
      <c r="AI504" s="99"/>
      <c r="AJ504" s="99"/>
      <c r="AK504" s="99"/>
      <c r="AL504" s="99"/>
      <c r="AM504" s="99"/>
      <c r="AN504" s="99"/>
      <c r="AO504" s="99"/>
      <c r="AP504" s="99"/>
      <c r="AQ504" s="99"/>
      <c r="AR504" s="99"/>
      <c r="AS504" s="99"/>
      <c r="AT504" s="99"/>
      <c r="AU504" s="99"/>
      <c r="AV504" s="99"/>
      <c r="AW504" s="99"/>
      <c r="AX504" s="99"/>
      <c r="AY504" s="99"/>
    </row>
    <row r="505" spans="30:51" ht="13">
      <c r="AD505" s="99"/>
      <c r="AE505" s="99"/>
      <c r="AF505" s="99"/>
      <c r="AG505" s="99"/>
      <c r="AH505" s="99"/>
      <c r="AI505" s="99"/>
      <c r="AJ505" s="99"/>
      <c r="AK505" s="99"/>
      <c r="AL505" s="99"/>
      <c r="AM505" s="99"/>
      <c r="AN505" s="99"/>
      <c r="AO505" s="99"/>
      <c r="AP505" s="99"/>
      <c r="AQ505" s="99"/>
      <c r="AR505" s="99"/>
      <c r="AS505" s="99"/>
      <c r="AT505" s="99"/>
      <c r="AU505" s="99"/>
      <c r="AV505" s="99"/>
      <c r="AW505" s="99"/>
      <c r="AX505" s="99"/>
      <c r="AY505" s="99"/>
    </row>
    <row r="506" spans="30:51" ht="13">
      <c r="AD506" s="99"/>
      <c r="AE506" s="99"/>
      <c r="AF506" s="99"/>
      <c r="AG506" s="99"/>
      <c r="AH506" s="99"/>
      <c r="AI506" s="99"/>
      <c r="AJ506" s="99"/>
      <c r="AK506" s="99"/>
      <c r="AL506" s="99"/>
      <c r="AM506" s="99"/>
      <c r="AN506" s="99"/>
      <c r="AO506" s="99"/>
      <c r="AP506" s="99"/>
      <c r="AQ506" s="99"/>
      <c r="AR506" s="99"/>
      <c r="AS506" s="99"/>
      <c r="AT506" s="99"/>
      <c r="AU506" s="99"/>
      <c r="AV506" s="99"/>
      <c r="AW506" s="99"/>
      <c r="AX506" s="99"/>
      <c r="AY506" s="99"/>
    </row>
    <row r="507" spans="30:51" ht="13">
      <c r="AD507" s="99"/>
      <c r="AE507" s="99"/>
      <c r="AF507" s="99"/>
      <c r="AG507" s="99"/>
      <c r="AH507" s="99"/>
      <c r="AI507" s="99"/>
      <c r="AJ507" s="99"/>
      <c r="AK507" s="99"/>
      <c r="AL507" s="99"/>
      <c r="AM507" s="99"/>
      <c r="AN507" s="99"/>
      <c r="AO507" s="99"/>
      <c r="AP507" s="99"/>
      <c r="AQ507" s="99"/>
      <c r="AR507" s="99"/>
      <c r="AS507" s="99"/>
      <c r="AT507" s="99"/>
      <c r="AU507" s="99"/>
      <c r="AV507" s="99"/>
      <c r="AW507" s="99"/>
      <c r="AX507" s="99"/>
      <c r="AY507" s="99"/>
    </row>
    <row r="508" spans="30:51" ht="13">
      <c r="AD508" s="99"/>
      <c r="AE508" s="99"/>
      <c r="AF508" s="99"/>
      <c r="AG508" s="99"/>
      <c r="AH508" s="99"/>
      <c r="AI508" s="99"/>
      <c r="AJ508" s="99"/>
      <c r="AK508" s="99"/>
      <c r="AL508" s="99"/>
      <c r="AM508" s="99"/>
      <c r="AN508" s="99"/>
      <c r="AO508" s="99"/>
      <c r="AP508" s="99"/>
      <c r="AQ508" s="99"/>
      <c r="AR508" s="99"/>
      <c r="AS508" s="99"/>
      <c r="AT508" s="99"/>
      <c r="AU508" s="99"/>
      <c r="AV508" s="99"/>
      <c r="AW508" s="99"/>
      <c r="AX508" s="99"/>
      <c r="AY508" s="99"/>
    </row>
    <row r="509" spans="30:51" ht="13">
      <c r="AD509" s="99"/>
      <c r="AE509" s="99"/>
      <c r="AF509" s="99"/>
      <c r="AG509" s="99"/>
      <c r="AH509" s="99"/>
      <c r="AI509" s="99"/>
      <c r="AJ509" s="99"/>
      <c r="AK509" s="99"/>
      <c r="AL509" s="99"/>
      <c r="AM509" s="99"/>
      <c r="AN509" s="99"/>
      <c r="AO509" s="99"/>
      <c r="AP509" s="99"/>
      <c r="AQ509" s="99"/>
      <c r="AR509" s="99"/>
      <c r="AS509" s="99"/>
      <c r="AT509" s="99"/>
      <c r="AU509" s="99"/>
      <c r="AV509" s="99"/>
      <c r="AW509" s="99"/>
      <c r="AX509" s="99"/>
      <c r="AY509" s="99"/>
    </row>
    <row r="510" spans="30:51" ht="13">
      <c r="AD510" s="99"/>
      <c r="AE510" s="99"/>
      <c r="AF510" s="99"/>
      <c r="AG510" s="99"/>
      <c r="AH510" s="99"/>
      <c r="AI510" s="99"/>
      <c r="AJ510" s="99"/>
      <c r="AK510" s="99"/>
      <c r="AL510" s="99"/>
      <c r="AM510" s="99"/>
      <c r="AN510" s="99"/>
      <c r="AO510" s="99"/>
      <c r="AP510" s="99"/>
      <c r="AQ510" s="99"/>
      <c r="AR510" s="99"/>
      <c r="AS510" s="99"/>
      <c r="AT510" s="99"/>
      <c r="AU510" s="99"/>
      <c r="AV510" s="99"/>
      <c r="AW510" s="99"/>
      <c r="AX510" s="99"/>
      <c r="AY510" s="99"/>
    </row>
    <row r="511" spans="30:51" ht="13"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  <c r="AN511" s="99"/>
      <c r="AO511" s="99"/>
      <c r="AP511" s="99"/>
      <c r="AQ511" s="99"/>
      <c r="AR511" s="99"/>
      <c r="AS511" s="99"/>
      <c r="AT511" s="99"/>
      <c r="AU511" s="99"/>
      <c r="AV511" s="99"/>
      <c r="AW511" s="99"/>
      <c r="AX511" s="99"/>
      <c r="AY511" s="99"/>
    </row>
    <row r="512" spans="30:51" ht="13"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99"/>
      <c r="AT512" s="99"/>
      <c r="AU512" s="99"/>
      <c r="AV512" s="99"/>
      <c r="AW512" s="99"/>
      <c r="AX512" s="99"/>
      <c r="AY512" s="99"/>
    </row>
    <row r="513" spans="30:51" ht="13"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99"/>
      <c r="AT513" s="99"/>
      <c r="AU513" s="99"/>
      <c r="AV513" s="99"/>
      <c r="AW513" s="99"/>
      <c r="AX513" s="99"/>
      <c r="AY513" s="99"/>
    </row>
    <row r="514" spans="30:51" ht="13"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99"/>
      <c r="AT514" s="99"/>
      <c r="AU514" s="99"/>
      <c r="AV514" s="99"/>
      <c r="AW514" s="99"/>
      <c r="AX514" s="99"/>
      <c r="AY514" s="99"/>
    </row>
    <row r="515" spans="30:51" ht="13">
      <c r="AD515" s="99"/>
      <c r="AE515" s="99"/>
      <c r="AF515" s="99"/>
      <c r="AG515" s="99"/>
      <c r="AH515" s="99"/>
      <c r="AI515" s="99"/>
      <c r="AJ515" s="99"/>
      <c r="AK515" s="99"/>
      <c r="AL515" s="99"/>
      <c r="AM515" s="99"/>
      <c r="AN515" s="99"/>
      <c r="AO515" s="99"/>
      <c r="AP515" s="99"/>
      <c r="AQ515" s="99"/>
      <c r="AR515" s="99"/>
      <c r="AS515" s="99"/>
      <c r="AT515" s="99"/>
      <c r="AU515" s="99"/>
      <c r="AV515" s="99"/>
      <c r="AW515" s="99"/>
      <c r="AX515" s="99"/>
      <c r="AY515" s="99"/>
    </row>
    <row r="516" spans="30:51" ht="13">
      <c r="AD516" s="99"/>
      <c r="AE516" s="99"/>
      <c r="AF516" s="99"/>
      <c r="AG516" s="99"/>
      <c r="AH516" s="99"/>
      <c r="AI516" s="99"/>
      <c r="AJ516" s="99"/>
      <c r="AK516" s="99"/>
      <c r="AL516" s="99"/>
      <c r="AM516" s="99"/>
      <c r="AN516" s="99"/>
      <c r="AO516" s="99"/>
      <c r="AP516" s="99"/>
      <c r="AQ516" s="99"/>
      <c r="AR516" s="99"/>
      <c r="AS516" s="99"/>
      <c r="AT516" s="99"/>
      <c r="AU516" s="99"/>
      <c r="AV516" s="99"/>
      <c r="AW516" s="99"/>
      <c r="AX516" s="99"/>
      <c r="AY516" s="99"/>
    </row>
    <row r="517" spans="30:51" ht="13">
      <c r="AD517" s="99"/>
      <c r="AE517" s="99"/>
      <c r="AF517" s="99"/>
      <c r="AG517" s="99"/>
      <c r="AH517" s="99"/>
      <c r="AI517" s="99"/>
      <c r="AJ517" s="99"/>
      <c r="AK517" s="99"/>
      <c r="AL517" s="99"/>
      <c r="AM517" s="99"/>
      <c r="AN517" s="99"/>
      <c r="AO517" s="99"/>
      <c r="AP517" s="99"/>
      <c r="AQ517" s="99"/>
      <c r="AR517" s="99"/>
      <c r="AS517" s="99"/>
      <c r="AT517" s="99"/>
      <c r="AU517" s="99"/>
      <c r="AV517" s="99"/>
      <c r="AW517" s="99"/>
      <c r="AX517" s="99"/>
      <c r="AY517" s="99"/>
    </row>
    <row r="518" spans="30:51" ht="13">
      <c r="AD518" s="99"/>
      <c r="AE518" s="99"/>
      <c r="AF518" s="99"/>
      <c r="AG518" s="99"/>
      <c r="AH518" s="99"/>
      <c r="AI518" s="99"/>
      <c r="AJ518" s="99"/>
      <c r="AK518" s="99"/>
      <c r="AL518" s="99"/>
      <c r="AM518" s="99"/>
      <c r="AN518" s="99"/>
      <c r="AO518" s="99"/>
      <c r="AP518" s="99"/>
      <c r="AQ518" s="99"/>
      <c r="AR518" s="99"/>
      <c r="AS518" s="99"/>
      <c r="AT518" s="99"/>
      <c r="AU518" s="99"/>
      <c r="AV518" s="99"/>
      <c r="AW518" s="99"/>
      <c r="AX518" s="99"/>
      <c r="AY518" s="99"/>
    </row>
    <row r="519" spans="30:51" ht="13">
      <c r="AD519" s="99"/>
      <c r="AE519" s="99"/>
      <c r="AF519" s="99"/>
      <c r="AG519" s="99"/>
      <c r="AH519" s="99"/>
      <c r="AI519" s="99"/>
      <c r="AJ519" s="99"/>
      <c r="AK519" s="99"/>
      <c r="AL519" s="99"/>
      <c r="AM519" s="99"/>
      <c r="AN519" s="99"/>
      <c r="AO519" s="99"/>
      <c r="AP519" s="99"/>
      <c r="AQ519" s="99"/>
      <c r="AR519" s="99"/>
      <c r="AS519" s="99"/>
      <c r="AT519" s="99"/>
      <c r="AU519" s="99"/>
      <c r="AV519" s="99"/>
      <c r="AW519" s="99"/>
      <c r="AX519" s="99"/>
      <c r="AY519" s="99"/>
    </row>
    <row r="520" spans="30:51" ht="13">
      <c r="AD520" s="99"/>
      <c r="AE520" s="99"/>
      <c r="AF520" s="99"/>
      <c r="AG520" s="99"/>
      <c r="AH520" s="99"/>
      <c r="AI520" s="99"/>
      <c r="AJ520" s="99"/>
      <c r="AK520" s="99"/>
      <c r="AL520" s="99"/>
      <c r="AM520" s="99"/>
      <c r="AN520" s="99"/>
      <c r="AO520" s="99"/>
      <c r="AP520" s="99"/>
      <c r="AQ520" s="99"/>
      <c r="AR520" s="99"/>
      <c r="AS520" s="99"/>
      <c r="AT520" s="99"/>
      <c r="AU520" s="99"/>
      <c r="AV520" s="99"/>
      <c r="AW520" s="99"/>
      <c r="AX520" s="99"/>
      <c r="AY520" s="99"/>
    </row>
    <row r="521" spans="30:51" ht="13">
      <c r="AD521" s="99"/>
      <c r="AE521" s="99"/>
      <c r="AF521" s="99"/>
      <c r="AG521" s="99"/>
      <c r="AH521" s="99"/>
      <c r="AI521" s="99"/>
      <c r="AJ521" s="99"/>
      <c r="AK521" s="99"/>
      <c r="AL521" s="99"/>
      <c r="AM521" s="99"/>
      <c r="AN521" s="99"/>
      <c r="AO521" s="99"/>
      <c r="AP521" s="99"/>
      <c r="AQ521" s="99"/>
      <c r="AR521" s="99"/>
      <c r="AS521" s="99"/>
      <c r="AT521" s="99"/>
      <c r="AU521" s="99"/>
      <c r="AV521" s="99"/>
      <c r="AW521" s="99"/>
      <c r="AX521" s="99"/>
      <c r="AY521" s="99"/>
    </row>
    <row r="522" spans="30:51" ht="13">
      <c r="AD522" s="99"/>
      <c r="AE522" s="99"/>
      <c r="AF522" s="99"/>
      <c r="AG522" s="99"/>
      <c r="AH522" s="99"/>
      <c r="AI522" s="99"/>
      <c r="AJ522" s="99"/>
      <c r="AK522" s="99"/>
      <c r="AL522" s="99"/>
      <c r="AM522" s="99"/>
      <c r="AN522" s="99"/>
      <c r="AO522" s="99"/>
      <c r="AP522" s="99"/>
      <c r="AQ522" s="99"/>
      <c r="AR522" s="99"/>
      <c r="AS522" s="99"/>
      <c r="AT522" s="99"/>
      <c r="AU522" s="99"/>
      <c r="AV522" s="99"/>
      <c r="AW522" s="99"/>
      <c r="AX522" s="99"/>
      <c r="AY522" s="99"/>
    </row>
    <row r="523" spans="30:51" ht="13">
      <c r="AD523" s="99"/>
      <c r="AE523" s="99"/>
      <c r="AF523" s="99"/>
      <c r="AG523" s="99"/>
      <c r="AH523" s="99"/>
      <c r="AI523" s="99"/>
      <c r="AJ523" s="99"/>
      <c r="AK523" s="99"/>
      <c r="AL523" s="99"/>
      <c r="AM523" s="99"/>
      <c r="AN523" s="99"/>
      <c r="AO523" s="99"/>
      <c r="AP523" s="99"/>
      <c r="AQ523" s="99"/>
      <c r="AR523" s="99"/>
      <c r="AS523" s="99"/>
      <c r="AT523" s="99"/>
      <c r="AU523" s="99"/>
      <c r="AV523" s="99"/>
      <c r="AW523" s="99"/>
      <c r="AX523" s="99"/>
      <c r="AY523" s="99"/>
    </row>
    <row r="524" spans="30:51" ht="13">
      <c r="AD524" s="99"/>
      <c r="AE524" s="99"/>
      <c r="AF524" s="99"/>
      <c r="AG524" s="99"/>
      <c r="AH524" s="99"/>
      <c r="AI524" s="99"/>
      <c r="AJ524" s="99"/>
      <c r="AK524" s="99"/>
      <c r="AL524" s="99"/>
      <c r="AM524" s="99"/>
      <c r="AN524" s="99"/>
      <c r="AO524" s="99"/>
      <c r="AP524" s="99"/>
      <c r="AQ524" s="99"/>
      <c r="AR524" s="99"/>
      <c r="AS524" s="99"/>
      <c r="AT524" s="99"/>
      <c r="AU524" s="99"/>
      <c r="AV524" s="99"/>
      <c r="AW524" s="99"/>
      <c r="AX524" s="99"/>
      <c r="AY524" s="99"/>
    </row>
    <row r="525" spans="30:51" ht="13"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  <c r="AN525" s="99"/>
      <c r="AO525" s="99"/>
      <c r="AP525" s="99"/>
      <c r="AQ525" s="99"/>
      <c r="AR525" s="99"/>
      <c r="AS525" s="99"/>
      <c r="AT525" s="99"/>
      <c r="AU525" s="99"/>
      <c r="AV525" s="99"/>
      <c r="AW525" s="99"/>
      <c r="AX525" s="99"/>
      <c r="AY525" s="99"/>
    </row>
    <row r="526" spans="30:51" ht="13"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99"/>
      <c r="AT526" s="99"/>
      <c r="AU526" s="99"/>
      <c r="AV526" s="99"/>
      <c r="AW526" s="99"/>
      <c r="AX526" s="99"/>
      <c r="AY526" s="99"/>
    </row>
    <row r="527" spans="30:51" ht="13"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  <c r="AN527" s="99"/>
      <c r="AO527" s="99"/>
      <c r="AP527" s="99"/>
      <c r="AQ527" s="99"/>
      <c r="AR527" s="99"/>
      <c r="AS527" s="99"/>
      <c r="AT527" s="99"/>
      <c r="AU527" s="99"/>
      <c r="AV527" s="99"/>
      <c r="AW527" s="99"/>
      <c r="AX527" s="99"/>
      <c r="AY527" s="99"/>
    </row>
    <row r="528" spans="30:51" ht="13"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  <c r="AN528" s="99"/>
      <c r="AO528" s="99"/>
      <c r="AP528" s="99"/>
      <c r="AQ528" s="99"/>
      <c r="AR528" s="99"/>
      <c r="AS528" s="99"/>
      <c r="AT528" s="99"/>
      <c r="AU528" s="99"/>
      <c r="AV528" s="99"/>
      <c r="AW528" s="99"/>
      <c r="AX528" s="99"/>
      <c r="AY528" s="99"/>
    </row>
    <row r="529" spans="30:51" ht="13">
      <c r="AD529" s="99"/>
      <c r="AE529" s="99"/>
      <c r="AF529" s="99"/>
      <c r="AG529" s="99"/>
      <c r="AH529" s="99"/>
      <c r="AI529" s="99"/>
      <c r="AJ529" s="99"/>
      <c r="AK529" s="99"/>
      <c r="AL529" s="99"/>
      <c r="AM529" s="99"/>
      <c r="AN529" s="99"/>
      <c r="AO529" s="99"/>
      <c r="AP529" s="99"/>
      <c r="AQ529" s="99"/>
      <c r="AR529" s="99"/>
      <c r="AS529" s="99"/>
      <c r="AT529" s="99"/>
      <c r="AU529" s="99"/>
      <c r="AV529" s="99"/>
      <c r="AW529" s="99"/>
      <c r="AX529" s="99"/>
      <c r="AY529" s="99"/>
    </row>
    <row r="530" spans="30:51" ht="13">
      <c r="AD530" s="99"/>
      <c r="AE530" s="99"/>
      <c r="AF530" s="99"/>
      <c r="AG530" s="99"/>
      <c r="AH530" s="99"/>
      <c r="AI530" s="99"/>
      <c r="AJ530" s="99"/>
      <c r="AK530" s="99"/>
      <c r="AL530" s="99"/>
      <c r="AM530" s="99"/>
      <c r="AN530" s="99"/>
      <c r="AO530" s="99"/>
      <c r="AP530" s="99"/>
      <c r="AQ530" s="99"/>
      <c r="AR530" s="99"/>
      <c r="AS530" s="99"/>
      <c r="AT530" s="99"/>
      <c r="AU530" s="99"/>
      <c r="AV530" s="99"/>
      <c r="AW530" s="99"/>
      <c r="AX530" s="99"/>
      <c r="AY530" s="99"/>
    </row>
    <row r="531" spans="30:51" ht="13">
      <c r="AD531" s="99"/>
      <c r="AE531" s="99"/>
      <c r="AF531" s="99"/>
      <c r="AG531" s="99"/>
      <c r="AH531" s="99"/>
      <c r="AI531" s="99"/>
      <c r="AJ531" s="99"/>
      <c r="AK531" s="99"/>
      <c r="AL531" s="99"/>
      <c r="AM531" s="99"/>
      <c r="AN531" s="99"/>
      <c r="AO531" s="99"/>
      <c r="AP531" s="99"/>
      <c r="AQ531" s="99"/>
      <c r="AR531" s="99"/>
      <c r="AS531" s="99"/>
      <c r="AT531" s="99"/>
      <c r="AU531" s="99"/>
      <c r="AV531" s="99"/>
      <c r="AW531" s="99"/>
      <c r="AX531" s="99"/>
      <c r="AY531" s="99"/>
    </row>
    <row r="532" spans="30:51" ht="13">
      <c r="AD532" s="99"/>
      <c r="AE532" s="99"/>
      <c r="AF532" s="99"/>
      <c r="AG532" s="99"/>
      <c r="AH532" s="99"/>
      <c r="AI532" s="99"/>
      <c r="AJ532" s="99"/>
      <c r="AK532" s="99"/>
      <c r="AL532" s="99"/>
      <c r="AM532" s="99"/>
      <c r="AN532" s="99"/>
      <c r="AO532" s="99"/>
      <c r="AP532" s="99"/>
      <c r="AQ532" s="99"/>
      <c r="AR532" s="99"/>
      <c r="AS532" s="99"/>
      <c r="AT532" s="99"/>
      <c r="AU532" s="99"/>
      <c r="AV532" s="99"/>
      <c r="AW532" s="99"/>
      <c r="AX532" s="99"/>
      <c r="AY532" s="99"/>
    </row>
    <row r="533" spans="30:51" ht="13">
      <c r="AD533" s="99"/>
      <c r="AE533" s="99"/>
      <c r="AF533" s="99"/>
      <c r="AG533" s="99"/>
      <c r="AH533" s="99"/>
      <c r="AI533" s="99"/>
      <c r="AJ533" s="99"/>
      <c r="AK533" s="99"/>
      <c r="AL533" s="99"/>
      <c r="AM533" s="99"/>
      <c r="AN533" s="99"/>
      <c r="AO533" s="99"/>
      <c r="AP533" s="99"/>
      <c r="AQ533" s="99"/>
      <c r="AR533" s="99"/>
      <c r="AS533" s="99"/>
      <c r="AT533" s="99"/>
      <c r="AU533" s="99"/>
      <c r="AV533" s="99"/>
      <c r="AW533" s="99"/>
      <c r="AX533" s="99"/>
      <c r="AY533" s="99"/>
    </row>
    <row r="534" spans="30:51" ht="13">
      <c r="AD534" s="99"/>
      <c r="AE534" s="99"/>
      <c r="AF534" s="99"/>
      <c r="AG534" s="99"/>
      <c r="AH534" s="99"/>
      <c r="AI534" s="99"/>
      <c r="AJ534" s="99"/>
      <c r="AK534" s="99"/>
      <c r="AL534" s="99"/>
      <c r="AM534" s="99"/>
      <c r="AN534" s="99"/>
      <c r="AO534" s="99"/>
      <c r="AP534" s="99"/>
      <c r="AQ534" s="99"/>
      <c r="AR534" s="99"/>
      <c r="AS534" s="99"/>
      <c r="AT534" s="99"/>
      <c r="AU534" s="99"/>
      <c r="AV534" s="99"/>
      <c r="AW534" s="99"/>
      <c r="AX534" s="99"/>
      <c r="AY534" s="99"/>
    </row>
    <row r="535" spans="30:51" ht="13">
      <c r="AD535" s="99"/>
      <c r="AE535" s="99"/>
      <c r="AF535" s="99"/>
      <c r="AG535" s="99"/>
      <c r="AH535" s="99"/>
      <c r="AI535" s="99"/>
      <c r="AJ535" s="99"/>
      <c r="AK535" s="99"/>
      <c r="AL535" s="99"/>
      <c r="AM535" s="99"/>
      <c r="AN535" s="99"/>
      <c r="AO535" s="99"/>
      <c r="AP535" s="99"/>
      <c r="AQ535" s="99"/>
      <c r="AR535" s="99"/>
      <c r="AS535" s="99"/>
      <c r="AT535" s="99"/>
      <c r="AU535" s="99"/>
      <c r="AV535" s="99"/>
      <c r="AW535" s="99"/>
      <c r="AX535" s="99"/>
      <c r="AY535" s="99"/>
    </row>
    <row r="536" spans="30:51" ht="13">
      <c r="AD536" s="99"/>
      <c r="AE536" s="99"/>
      <c r="AF536" s="99"/>
      <c r="AG536" s="99"/>
      <c r="AH536" s="99"/>
      <c r="AI536" s="99"/>
      <c r="AJ536" s="99"/>
      <c r="AK536" s="99"/>
      <c r="AL536" s="99"/>
      <c r="AM536" s="99"/>
      <c r="AN536" s="99"/>
      <c r="AO536" s="99"/>
      <c r="AP536" s="99"/>
      <c r="AQ536" s="99"/>
      <c r="AR536" s="99"/>
      <c r="AS536" s="99"/>
      <c r="AT536" s="99"/>
      <c r="AU536" s="99"/>
      <c r="AV536" s="99"/>
      <c r="AW536" s="99"/>
      <c r="AX536" s="99"/>
      <c r="AY536" s="99"/>
    </row>
    <row r="537" spans="30:51" ht="13">
      <c r="AD537" s="99"/>
      <c r="AE537" s="99"/>
      <c r="AF537" s="99"/>
      <c r="AG537" s="99"/>
      <c r="AH537" s="99"/>
      <c r="AI537" s="99"/>
      <c r="AJ537" s="99"/>
      <c r="AK537" s="99"/>
      <c r="AL537" s="99"/>
      <c r="AM537" s="99"/>
      <c r="AN537" s="99"/>
      <c r="AO537" s="99"/>
      <c r="AP537" s="99"/>
      <c r="AQ537" s="99"/>
      <c r="AR537" s="99"/>
      <c r="AS537" s="99"/>
      <c r="AT537" s="99"/>
      <c r="AU537" s="99"/>
      <c r="AV537" s="99"/>
      <c r="AW537" s="99"/>
      <c r="AX537" s="99"/>
      <c r="AY537" s="99"/>
    </row>
    <row r="538" spans="30:51" ht="13">
      <c r="AD538" s="99"/>
      <c r="AE538" s="99"/>
      <c r="AF538" s="99"/>
      <c r="AG538" s="99"/>
      <c r="AH538" s="99"/>
      <c r="AI538" s="99"/>
      <c r="AJ538" s="99"/>
      <c r="AK538" s="99"/>
      <c r="AL538" s="99"/>
      <c r="AM538" s="99"/>
      <c r="AN538" s="99"/>
      <c r="AO538" s="99"/>
      <c r="AP538" s="99"/>
      <c r="AQ538" s="99"/>
      <c r="AR538" s="99"/>
      <c r="AS538" s="99"/>
      <c r="AT538" s="99"/>
      <c r="AU538" s="99"/>
      <c r="AV538" s="99"/>
      <c r="AW538" s="99"/>
      <c r="AX538" s="99"/>
      <c r="AY538" s="99"/>
    </row>
    <row r="539" spans="30:51" ht="13">
      <c r="AD539" s="99"/>
      <c r="AE539" s="99"/>
      <c r="AF539" s="99"/>
      <c r="AG539" s="99"/>
      <c r="AH539" s="99"/>
      <c r="AI539" s="99"/>
      <c r="AJ539" s="99"/>
      <c r="AK539" s="99"/>
      <c r="AL539" s="99"/>
      <c r="AM539" s="99"/>
      <c r="AN539" s="99"/>
      <c r="AO539" s="99"/>
      <c r="AP539" s="99"/>
      <c r="AQ539" s="99"/>
      <c r="AR539" s="99"/>
      <c r="AS539" s="99"/>
      <c r="AT539" s="99"/>
      <c r="AU539" s="99"/>
      <c r="AV539" s="99"/>
      <c r="AW539" s="99"/>
      <c r="AX539" s="99"/>
      <c r="AY539" s="99"/>
    </row>
    <row r="540" spans="30:51" ht="13">
      <c r="AD540" s="99"/>
      <c r="AE540" s="99"/>
      <c r="AF540" s="99"/>
      <c r="AG540" s="99"/>
      <c r="AH540" s="99"/>
      <c r="AI540" s="99"/>
      <c r="AJ540" s="99"/>
      <c r="AK540" s="99"/>
      <c r="AL540" s="99"/>
      <c r="AM540" s="99"/>
      <c r="AN540" s="99"/>
      <c r="AO540" s="99"/>
      <c r="AP540" s="99"/>
      <c r="AQ540" s="99"/>
      <c r="AR540" s="99"/>
      <c r="AS540" s="99"/>
      <c r="AT540" s="99"/>
      <c r="AU540" s="99"/>
      <c r="AV540" s="99"/>
      <c r="AW540" s="99"/>
      <c r="AX540" s="99"/>
      <c r="AY540" s="99"/>
    </row>
    <row r="541" spans="30:51" ht="13">
      <c r="AD541" s="99"/>
      <c r="AE541" s="99"/>
      <c r="AF541" s="99"/>
      <c r="AG541" s="99"/>
      <c r="AH541" s="99"/>
      <c r="AI541" s="99"/>
      <c r="AJ541" s="99"/>
      <c r="AK541" s="99"/>
      <c r="AL541" s="99"/>
      <c r="AM541" s="99"/>
      <c r="AN541" s="99"/>
      <c r="AO541" s="99"/>
      <c r="AP541" s="99"/>
      <c r="AQ541" s="99"/>
      <c r="AR541" s="99"/>
      <c r="AS541" s="99"/>
      <c r="AT541" s="99"/>
      <c r="AU541" s="99"/>
      <c r="AV541" s="99"/>
      <c r="AW541" s="99"/>
      <c r="AX541" s="99"/>
      <c r="AY541" s="99"/>
    </row>
    <row r="542" spans="30:51" ht="13"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  <c r="AN542" s="99"/>
      <c r="AO542" s="99"/>
      <c r="AP542" s="99"/>
      <c r="AQ542" s="99"/>
      <c r="AR542" s="99"/>
      <c r="AS542" s="99"/>
      <c r="AT542" s="99"/>
      <c r="AU542" s="99"/>
      <c r="AV542" s="99"/>
      <c r="AW542" s="99"/>
      <c r="AX542" s="99"/>
      <c r="AY542" s="99"/>
    </row>
    <row r="543" spans="30:51" ht="13">
      <c r="AD543" s="99"/>
      <c r="AE543" s="99"/>
      <c r="AF543" s="99"/>
      <c r="AG543" s="99"/>
      <c r="AH543" s="99"/>
      <c r="AI543" s="99"/>
      <c r="AJ543" s="99"/>
      <c r="AK543" s="99"/>
      <c r="AL543" s="99"/>
      <c r="AM543" s="99"/>
      <c r="AN543" s="99"/>
      <c r="AO543" s="99"/>
      <c r="AP543" s="99"/>
      <c r="AQ543" s="99"/>
      <c r="AR543" s="99"/>
      <c r="AS543" s="99"/>
      <c r="AT543" s="99"/>
      <c r="AU543" s="99"/>
      <c r="AV543" s="99"/>
      <c r="AW543" s="99"/>
      <c r="AX543" s="99"/>
      <c r="AY543" s="99"/>
    </row>
    <row r="544" spans="30:51" ht="13">
      <c r="AD544" s="99"/>
      <c r="AE544" s="99"/>
      <c r="AF544" s="99"/>
      <c r="AG544" s="99"/>
      <c r="AH544" s="99"/>
      <c r="AI544" s="99"/>
      <c r="AJ544" s="99"/>
      <c r="AK544" s="99"/>
      <c r="AL544" s="99"/>
      <c r="AM544" s="99"/>
      <c r="AN544" s="99"/>
      <c r="AO544" s="99"/>
      <c r="AP544" s="99"/>
      <c r="AQ544" s="99"/>
      <c r="AR544" s="99"/>
      <c r="AS544" s="99"/>
      <c r="AT544" s="99"/>
      <c r="AU544" s="99"/>
      <c r="AV544" s="99"/>
      <c r="AW544" s="99"/>
      <c r="AX544" s="99"/>
      <c r="AY544" s="99"/>
    </row>
    <row r="545" spans="30:51" ht="13">
      <c r="AD545" s="99"/>
      <c r="AE545" s="99"/>
      <c r="AF545" s="99"/>
      <c r="AG545" s="99"/>
      <c r="AH545" s="99"/>
      <c r="AI545" s="99"/>
      <c r="AJ545" s="99"/>
      <c r="AK545" s="99"/>
      <c r="AL545" s="99"/>
      <c r="AM545" s="99"/>
      <c r="AN545" s="99"/>
      <c r="AO545" s="99"/>
      <c r="AP545" s="99"/>
      <c r="AQ545" s="99"/>
      <c r="AR545" s="99"/>
      <c r="AS545" s="99"/>
      <c r="AT545" s="99"/>
      <c r="AU545" s="99"/>
      <c r="AV545" s="99"/>
      <c r="AW545" s="99"/>
      <c r="AX545" s="99"/>
      <c r="AY545" s="99"/>
    </row>
    <row r="546" spans="30:51" ht="13">
      <c r="AD546" s="99"/>
      <c r="AE546" s="99"/>
      <c r="AF546" s="99"/>
      <c r="AG546" s="99"/>
      <c r="AH546" s="99"/>
      <c r="AI546" s="99"/>
      <c r="AJ546" s="99"/>
      <c r="AK546" s="99"/>
      <c r="AL546" s="99"/>
      <c r="AM546" s="99"/>
      <c r="AN546" s="99"/>
      <c r="AO546" s="99"/>
      <c r="AP546" s="99"/>
      <c r="AQ546" s="99"/>
      <c r="AR546" s="99"/>
      <c r="AS546" s="99"/>
      <c r="AT546" s="99"/>
      <c r="AU546" s="99"/>
      <c r="AV546" s="99"/>
      <c r="AW546" s="99"/>
      <c r="AX546" s="99"/>
      <c r="AY546" s="99"/>
    </row>
    <row r="547" spans="30:51" ht="13">
      <c r="AD547" s="99"/>
      <c r="AE547" s="99"/>
      <c r="AF547" s="99"/>
      <c r="AG547" s="99"/>
      <c r="AH547" s="99"/>
      <c r="AI547" s="99"/>
      <c r="AJ547" s="99"/>
      <c r="AK547" s="99"/>
      <c r="AL547" s="99"/>
      <c r="AM547" s="99"/>
      <c r="AN547" s="99"/>
      <c r="AO547" s="99"/>
      <c r="AP547" s="99"/>
      <c r="AQ547" s="99"/>
      <c r="AR547" s="99"/>
      <c r="AS547" s="99"/>
      <c r="AT547" s="99"/>
      <c r="AU547" s="99"/>
      <c r="AV547" s="99"/>
      <c r="AW547" s="99"/>
      <c r="AX547" s="99"/>
      <c r="AY547" s="99"/>
    </row>
    <row r="548" spans="30:51" ht="13">
      <c r="AD548" s="99"/>
      <c r="AE548" s="99"/>
      <c r="AF548" s="99"/>
      <c r="AG548" s="99"/>
      <c r="AH548" s="99"/>
      <c r="AI548" s="99"/>
      <c r="AJ548" s="99"/>
      <c r="AK548" s="99"/>
      <c r="AL548" s="99"/>
      <c r="AM548" s="99"/>
      <c r="AN548" s="99"/>
      <c r="AO548" s="99"/>
      <c r="AP548" s="99"/>
      <c r="AQ548" s="99"/>
      <c r="AR548" s="99"/>
      <c r="AS548" s="99"/>
      <c r="AT548" s="99"/>
      <c r="AU548" s="99"/>
      <c r="AV548" s="99"/>
      <c r="AW548" s="99"/>
      <c r="AX548" s="99"/>
      <c r="AY548" s="99"/>
    </row>
    <row r="549" spans="30:51" ht="13">
      <c r="AD549" s="99"/>
      <c r="AE549" s="99"/>
      <c r="AF549" s="99"/>
      <c r="AG549" s="99"/>
      <c r="AH549" s="99"/>
      <c r="AI549" s="99"/>
      <c r="AJ549" s="99"/>
      <c r="AK549" s="99"/>
      <c r="AL549" s="99"/>
      <c r="AM549" s="99"/>
      <c r="AN549" s="99"/>
      <c r="AO549" s="99"/>
      <c r="AP549" s="99"/>
      <c r="AQ549" s="99"/>
      <c r="AR549" s="99"/>
      <c r="AS549" s="99"/>
      <c r="AT549" s="99"/>
      <c r="AU549" s="99"/>
      <c r="AV549" s="99"/>
      <c r="AW549" s="99"/>
      <c r="AX549" s="99"/>
      <c r="AY549" s="99"/>
    </row>
    <row r="550" spans="30:51" ht="13">
      <c r="AD550" s="99"/>
      <c r="AE550" s="99"/>
      <c r="AF550" s="99"/>
      <c r="AG550" s="99"/>
      <c r="AH550" s="99"/>
      <c r="AI550" s="99"/>
      <c r="AJ550" s="99"/>
      <c r="AK550" s="99"/>
      <c r="AL550" s="99"/>
      <c r="AM550" s="99"/>
      <c r="AN550" s="99"/>
      <c r="AO550" s="99"/>
      <c r="AP550" s="99"/>
      <c r="AQ550" s="99"/>
      <c r="AR550" s="99"/>
      <c r="AS550" s="99"/>
      <c r="AT550" s="99"/>
      <c r="AU550" s="99"/>
      <c r="AV550" s="99"/>
      <c r="AW550" s="99"/>
      <c r="AX550" s="99"/>
      <c r="AY550" s="99"/>
    </row>
    <row r="551" spans="30:51" ht="13">
      <c r="AD551" s="99"/>
      <c r="AE551" s="99"/>
      <c r="AF551" s="99"/>
      <c r="AG551" s="99"/>
      <c r="AH551" s="99"/>
      <c r="AI551" s="99"/>
      <c r="AJ551" s="99"/>
      <c r="AK551" s="99"/>
      <c r="AL551" s="99"/>
      <c r="AM551" s="99"/>
      <c r="AN551" s="99"/>
      <c r="AO551" s="99"/>
      <c r="AP551" s="99"/>
      <c r="AQ551" s="99"/>
      <c r="AR551" s="99"/>
      <c r="AS551" s="99"/>
      <c r="AT551" s="99"/>
      <c r="AU551" s="99"/>
      <c r="AV551" s="99"/>
      <c r="AW551" s="99"/>
      <c r="AX551" s="99"/>
      <c r="AY551" s="99"/>
    </row>
    <row r="552" spans="30:51" ht="13">
      <c r="AD552" s="99"/>
      <c r="AE552" s="99"/>
      <c r="AF552" s="99"/>
      <c r="AG552" s="99"/>
      <c r="AH552" s="99"/>
      <c r="AI552" s="99"/>
      <c r="AJ552" s="99"/>
      <c r="AK552" s="99"/>
      <c r="AL552" s="99"/>
      <c r="AM552" s="99"/>
      <c r="AN552" s="99"/>
      <c r="AO552" s="99"/>
      <c r="AP552" s="99"/>
      <c r="AQ552" s="99"/>
      <c r="AR552" s="99"/>
      <c r="AS552" s="99"/>
      <c r="AT552" s="99"/>
      <c r="AU552" s="99"/>
      <c r="AV552" s="99"/>
      <c r="AW552" s="99"/>
      <c r="AX552" s="99"/>
      <c r="AY552" s="99"/>
    </row>
    <row r="553" spans="30:51" ht="13">
      <c r="AD553" s="99"/>
      <c r="AE553" s="99"/>
      <c r="AF553" s="99"/>
      <c r="AG553" s="99"/>
      <c r="AH553" s="99"/>
      <c r="AI553" s="99"/>
      <c r="AJ553" s="99"/>
      <c r="AK553" s="99"/>
      <c r="AL553" s="99"/>
      <c r="AM553" s="99"/>
      <c r="AN553" s="99"/>
      <c r="AO553" s="99"/>
      <c r="AP553" s="99"/>
      <c r="AQ553" s="99"/>
      <c r="AR553" s="99"/>
      <c r="AS553" s="99"/>
      <c r="AT553" s="99"/>
      <c r="AU553" s="99"/>
      <c r="AV553" s="99"/>
      <c r="AW553" s="99"/>
      <c r="AX553" s="99"/>
      <c r="AY553" s="99"/>
    </row>
    <row r="554" spans="30:51" ht="13">
      <c r="AD554" s="99"/>
      <c r="AE554" s="99"/>
      <c r="AF554" s="99"/>
      <c r="AG554" s="99"/>
      <c r="AH554" s="99"/>
      <c r="AI554" s="99"/>
      <c r="AJ554" s="99"/>
      <c r="AK554" s="99"/>
      <c r="AL554" s="99"/>
      <c r="AM554" s="99"/>
      <c r="AN554" s="99"/>
      <c r="AO554" s="99"/>
      <c r="AP554" s="99"/>
      <c r="AQ554" s="99"/>
      <c r="AR554" s="99"/>
      <c r="AS554" s="99"/>
      <c r="AT554" s="99"/>
      <c r="AU554" s="99"/>
      <c r="AV554" s="99"/>
      <c r="AW554" s="99"/>
      <c r="AX554" s="99"/>
      <c r="AY554" s="99"/>
    </row>
    <row r="555" spans="30:51" ht="13">
      <c r="AD555" s="99"/>
      <c r="AE555" s="99"/>
      <c r="AF555" s="99"/>
      <c r="AG555" s="99"/>
      <c r="AH555" s="99"/>
      <c r="AI555" s="99"/>
      <c r="AJ555" s="99"/>
      <c r="AK555" s="99"/>
      <c r="AL555" s="99"/>
      <c r="AM555" s="99"/>
      <c r="AN555" s="99"/>
      <c r="AO555" s="99"/>
      <c r="AP555" s="99"/>
      <c r="AQ555" s="99"/>
      <c r="AR555" s="99"/>
      <c r="AS555" s="99"/>
      <c r="AT555" s="99"/>
      <c r="AU555" s="99"/>
      <c r="AV555" s="99"/>
      <c r="AW555" s="99"/>
      <c r="AX555" s="99"/>
      <c r="AY555" s="99"/>
    </row>
    <row r="556" spans="30:51" ht="13">
      <c r="AD556" s="99"/>
      <c r="AE556" s="99"/>
      <c r="AF556" s="99"/>
      <c r="AG556" s="99"/>
      <c r="AH556" s="99"/>
      <c r="AI556" s="99"/>
      <c r="AJ556" s="99"/>
      <c r="AK556" s="99"/>
      <c r="AL556" s="99"/>
      <c r="AM556" s="99"/>
      <c r="AN556" s="99"/>
      <c r="AO556" s="99"/>
      <c r="AP556" s="99"/>
      <c r="AQ556" s="99"/>
      <c r="AR556" s="99"/>
      <c r="AS556" s="99"/>
      <c r="AT556" s="99"/>
      <c r="AU556" s="99"/>
      <c r="AV556" s="99"/>
      <c r="AW556" s="99"/>
      <c r="AX556" s="99"/>
      <c r="AY556" s="99"/>
    </row>
    <row r="557" spans="30:51" ht="13">
      <c r="AD557" s="99"/>
      <c r="AE557" s="99"/>
      <c r="AF557" s="99"/>
      <c r="AG557" s="99"/>
      <c r="AH557" s="99"/>
      <c r="AI557" s="99"/>
      <c r="AJ557" s="99"/>
      <c r="AK557" s="99"/>
      <c r="AL557" s="99"/>
      <c r="AM557" s="99"/>
      <c r="AN557" s="99"/>
      <c r="AO557" s="99"/>
      <c r="AP557" s="99"/>
      <c r="AQ557" s="99"/>
      <c r="AR557" s="99"/>
      <c r="AS557" s="99"/>
      <c r="AT557" s="99"/>
      <c r="AU557" s="99"/>
      <c r="AV557" s="99"/>
      <c r="AW557" s="99"/>
      <c r="AX557" s="99"/>
      <c r="AY557" s="99"/>
    </row>
    <row r="558" spans="30:51" ht="13">
      <c r="AD558" s="99"/>
      <c r="AE558" s="99"/>
      <c r="AF558" s="99"/>
      <c r="AG558" s="99"/>
      <c r="AH558" s="99"/>
      <c r="AI558" s="99"/>
      <c r="AJ558" s="99"/>
      <c r="AK558" s="99"/>
      <c r="AL558" s="99"/>
      <c r="AM558" s="99"/>
      <c r="AN558" s="99"/>
      <c r="AO558" s="99"/>
      <c r="AP558" s="99"/>
      <c r="AQ558" s="99"/>
      <c r="AR558" s="99"/>
      <c r="AS558" s="99"/>
      <c r="AT558" s="99"/>
      <c r="AU558" s="99"/>
      <c r="AV558" s="99"/>
      <c r="AW558" s="99"/>
      <c r="AX558" s="99"/>
      <c r="AY558" s="99"/>
    </row>
    <row r="559" spans="30:51" ht="13">
      <c r="AD559" s="99"/>
      <c r="AE559" s="99"/>
      <c r="AF559" s="99"/>
      <c r="AG559" s="99"/>
      <c r="AH559" s="99"/>
      <c r="AI559" s="99"/>
      <c r="AJ559" s="99"/>
      <c r="AK559" s="99"/>
      <c r="AL559" s="99"/>
      <c r="AM559" s="99"/>
      <c r="AN559" s="99"/>
      <c r="AO559" s="99"/>
      <c r="AP559" s="99"/>
      <c r="AQ559" s="99"/>
      <c r="AR559" s="99"/>
      <c r="AS559" s="99"/>
      <c r="AT559" s="99"/>
      <c r="AU559" s="99"/>
      <c r="AV559" s="99"/>
      <c r="AW559" s="99"/>
      <c r="AX559" s="99"/>
      <c r="AY559" s="99"/>
    </row>
    <row r="560" spans="30:51" ht="13">
      <c r="AD560" s="99"/>
      <c r="AE560" s="99"/>
      <c r="AF560" s="99"/>
      <c r="AG560" s="99"/>
      <c r="AH560" s="99"/>
      <c r="AI560" s="99"/>
      <c r="AJ560" s="99"/>
      <c r="AK560" s="99"/>
      <c r="AL560" s="99"/>
      <c r="AM560" s="99"/>
      <c r="AN560" s="99"/>
      <c r="AO560" s="99"/>
      <c r="AP560" s="99"/>
      <c r="AQ560" s="99"/>
      <c r="AR560" s="99"/>
      <c r="AS560" s="99"/>
      <c r="AT560" s="99"/>
      <c r="AU560" s="99"/>
      <c r="AV560" s="99"/>
      <c r="AW560" s="99"/>
      <c r="AX560" s="99"/>
      <c r="AY560" s="99"/>
    </row>
    <row r="561" spans="30:51" ht="13">
      <c r="AD561" s="99"/>
      <c r="AE561" s="99"/>
      <c r="AF561" s="99"/>
      <c r="AG561" s="99"/>
      <c r="AH561" s="99"/>
      <c r="AI561" s="99"/>
      <c r="AJ561" s="99"/>
      <c r="AK561" s="99"/>
      <c r="AL561" s="99"/>
      <c r="AM561" s="99"/>
      <c r="AN561" s="99"/>
      <c r="AO561" s="99"/>
      <c r="AP561" s="99"/>
      <c r="AQ561" s="99"/>
      <c r="AR561" s="99"/>
      <c r="AS561" s="99"/>
      <c r="AT561" s="99"/>
      <c r="AU561" s="99"/>
      <c r="AV561" s="99"/>
      <c r="AW561" s="99"/>
      <c r="AX561" s="99"/>
      <c r="AY561" s="99"/>
    </row>
    <row r="562" spans="30:51" ht="13">
      <c r="AD562" s="99"/>
      <c r="AE562" s="99"/>
      <c r="AF562" s="99"/>
      <c r="AG562" s="99"/>
      <c r="AH562" s="99"/>
      <c r="AI562" s="99"/>
      <c r="AJ562" s="99"/>
      <c r="AK562" s="99"/>
      <c r="AL562" s="99"/>
      <c r="AM562" s="99"/>
      <c r="AN562" s="99"/>
      <c r="AO562" s="99"/>
      <c r="AP562" s="99"/>
      <c r="AQ562" s="99"/>
      <c r="AR562" s="99"/>
      <c r="AS562" s="99"/>
      <c r="AT562" s="99"/>
      <c r="AU562" s="99"/>
      <c r="AV562" s="99"/>
      <c r="AW562" s="99"/>
      <c r="AX562" s="99"/>
      <c r="AY562" s="99"/>
    </row>
    <row r="563" spans="30:51" ht="13">
      <c r="AD563" s="99"/>
      <c r="AE563" s="99"/>
      <c r="AF563" s="99"/>
      <c r="AG563" s="99"/>
      <c r="AH563" s="99"/>
      <c r="AI563" s="99"/>
      <c r="AJ563" s="99"/>
      <c r="AK563" s="99"/>
      <c r="AL563" s="99"/>
      <c r="AM563" s="99"/>
      <c r="AN563" s="99"/>
      <c r="AO563" s="99"/>
      <c r="AP563" s="99"/>
      <c r="AQ563" s="99"/>
      <c r="AR563" s="99"/>
      <c r="AS563" s="99"/>
      <c r="AT563" s="99"/>
      <c r="AU563" s="99"/>
      <c r="AV563" s="99"/>
      <c r="AW563" s="99"/>
      <c r="AX563" s="99"/>
      <c r="AY563" s="99"/>
    </row>
    <row r="564" spans="30:51" ht="13">
      <c r="AD564" s="99"/>
      <c r="AE564" s="99"/>
      <c r="AF564" s="99"/>
      <c r="AG564" s="99"/>
      <c r="AH564" s="99"/>
      <c r="AI564" s="99"/>
      <c r="AJ564" s="99"/>
      <c r="AK564" s="99"/>
      <c r="AL564" s="99"/>
      <c r="AM564" s="99"/>
      <c r="AN564" s="99"/>
      <c r="AO564" s="99"/>
      <c r="AP564" s="99"/>
      <c r="AQ564" s="99"/>
      <c r="AR564" s="99"/>
      <c r="AS564" s="99"/>
      <c r="AT564" s="99"/>
      <c r="AU564" s="99"/>
      <c r="AV564" s="99"/>
      <c r="AW564" s="99"/>
      <c r="AX564" s="99"/>
      <c r="AY564" s="99"/>
    </row>
    <row r="565" spans="30:51" ht="13">
      <c r="AD565" s="99"/>
      <c r="AE565" s="99"/>
      <c r="AF565" s="99"/>
      <c r="AG565" s="99"/>
      <c r="AH565" s="99"/>
      <c r="AI565" s="99"/>
      <c r="AJ565" s="99"/>
      <c r="AK565" s="99"/>
      <c r="AL565" s="99"/>
      <c r="AM565" s="99"/>
      <c r="AN565" s="99"/>
      <c r="AO565" s="99"/>
      <c r="AP565" s="99"/>
      <c r="AQ565" s="99"/>
      <c r="AR565" s="99"/>
      <c r="AS565" s="99"/>
      <c r="AT565" s="99"/>
      <c r="AU565" s="99"/>
      <c r="AV565" s="99"/>
      <c r="AW565" s="99"/>
      <c r="AX565" s="99"/>
      <c r="AY565" s="99"/>
    </row>
    <row r="566" spans="30:51" ht="13"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/>
      <c r="AR566" s="99"/>
      <c r="AS566" s="99"/>
      <c r="AT566" s="99"/>
      <c r="AU566" s="99"/>
      <c r="AV566" s="99"/>
      <c r="AW566" s="99"/>
      <c r="AX566" s="99"/>
      <c r="AY566" s="99"/>
    </row>
    <row r="567" spans="30:51" ht="13"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  <c r="AN567" s="99"/>
      <c r="AO567" s="99"/>
      <c r="AP567" s="99"/>
      <c r="AQ567" s="99"/>
      <c r="AR567" s="99"/>
      <c r="AS567" s="99"/>
      <c r="AT567" s="99"/>
      <c r="AU567" s="99"/>
      <c r="AV567" s="99"/>
      <c r="AW567" s="99"/>
      <c r="AX567" s="99"/>
      <c r="AY567" s="99"/>
    </row>
    <row r="568" spans="30:51" ht="13"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99"/>
      <c r="AT568" s="99"/>
      <c r="AU568" s="99"/>
      <c r="AV568" s="99"/>
      <c r="AW568" s="99"/>
      <c r="AX568" s="99"/>
      <c r="AY568" s="99"/>
    </row>
    <row r="569" spans="30:51" ht="13"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99"/>
      <c r="AT569" s="99"/>
      <c r="AU569" s="99"/>
      <c r="AV569" s="99"/>
      <c r="AW569" s="99"/>
      <c r="AX569" s="99"/>
      <c r="AY569" s="99"/>
    </row>
    <row r="570" spans="30:51" ht="13"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99"/>
      <c r="AT570" s="99"/>
      <c r="AU570" s="99"/>
      <c r="AV570" s="99"/>
      <c r="AW570" s="99"/>
      <c r="AX570" s="99"/>
      <c r="AY570" s="99"/>
    </row>
    <row r="571" spans="30:51" ht="13">
      <c r="AD571" s="99"/>
      <c r="AE571" s="99"/>
      <c r="AF571" s="99"/>
      <c r="AG571" s="99"/>
      <c r="AH571" s="99"/>
      <c r="AI571" s="99"/>
      <c r="AJ571" s="99"/>
      <c r="AK571" s="99"/>
      <c r="AL571" s="99"/>
      <c r="AM571" s="99"/>
      <c r="AN571" s="99"/>
      <c r="AO571" s="99"/>
      <c r="AP571" s="99"/>
      <c r="AQ571" s="99"/>
      <c r="AR571" s="99"/>
      <c r="AS571" s="99"/>
      <c r="AT571" s="99"/>
      <c r="AU571" s="99"/>
      <c r="AV571" s="99"/>
      <c r="AW571" s="99"/>
      <c r="AX571" s="99"/>
      <c r="AY571" s="99"/>
    </row>
    <row r="572" spans="30:51" ht="13">
      <c r="AD572" s="99"/>
      <c r="AE572" s="99"/>
      <c r="AF572" s="99"/>
      <c r="AG572" s="99"/>
      <c r="AH572" s="99"/>
      <c r="AI572" s="99"/>
      <c r="AJ572" s="99"/>
      <c r="AK572" s="99"/>
      <c r="AL572" s="99"/>
      <c r="AM572" s="99"/>
      <c r="AN572" s="99"/>
      <c r="AO572" s="99"/>
      <c r="AP572" s="99"/>
      <c r="AQ572" s="99"/>
      <c r="AR572" s="99"/>
      <c r="AS572" s="99"/>
      <c r="AT572" s="99"/>
      <c r="AU572" s="99"/>
      <c r="AV572" s="99"/>
      <c r="AW572" s="99"/>
      <c r="AX572" s="99"/>
      <c r="AY572" s="99"/>
    </row>
    <row r="573" spans="30:51" ht="13">
      <c r="AD573" s="99"/>
      <c r="AE573" s="99"/>
      <c r="AF573" s="99"/>
      <c r="AG573" s="99"/>
      <c r="AH573" s="99"/>
      <c r="AI573" s="99"/>
      <c r="AJ573" s="99"/>
      <c r="AK573" s="99"/>
      <c r="AL573" s="99"/>
      <c r="AM573" s="99"/>
      <c r="AN573" s="99"/>
      <c r="AO573" s="99"/>
      <c r="AP573" s="99"/>
      <c r="AQ573" s="99"/>
      <c r="AR573" s="99"/>
      <c r="AS573" s="99"/>
      <c r="AT573" s="99"/>
      <c r="AU573" s="99"/>
      <c r="AV573" s="99"/>
      <c r="AW573" s="99"/>
      <c r="AX573" s="99"/>
      <c r="AY573" s="99"/>
    </row>
    <row r="574" spans="30:51" ht="13">
      <c r="AD574" s="99"/>
      <c r="AE574" s="99"/>
      <c r="AF574" s="99"/>
      <c r="AG574" s="99"/>
      <c r="AH574" s="99"/>
      <c r="AI574" s="99"/>
      <c r="AJ574" s="99"/>
      <c r="AK574" s="99"/>
      <c r="AL574" s="99"/>
      <c r="AM574" s="99"/>
      <c r="AN574" s="99"/>
      <c r="AO574" s="99"/>
      <c r="AP574" s="99"/>
      <c r="AQ574" s="99"/>
      <c r="AR574" s="99"/>
      <c r="AS574" s="99"/>
      <c r="AT574" s="99"/>
      <c r="AU574" s="99"/>
      <c r="AV574" s="99"/>
      <c r="AW574" s="99"/>
      <c r="AX574" s="99"/>
      <c r="AY574" s="99"/>
    </row>
    <row r="575" spans="30:51" ht="13">
      <c r="AD575" s="99"/>
      <c r="AE575" s="99"/>
      <c r="AF575" s="99"/>
      <c r="AG575" s="99"/>
      <c r="AH575" s="99"/>
      <c r="AI575" s="99"/>
      <c r="AJ575" s="99"/>
      <c r="AK575" s="99"/>
      <c r="AL575" s="99"/>
      <c r="AM575" s="99"/>
      <c r="AN575" s="99"/>
      <c r="AO575" s="99"/>
      <c r="AP575" s="99"/>
      <c r="AQ575" s="99"/>
      <c r="AR575" s="99"/>
      <c r="AS575" s="99"/>
      <c r="AT575" s="99"/>
      <c r="AU575" s="99"/>
      <c r="AV575" s="99"/>
      <c r="AW575" s="99"/>
      <c r="AX575" s="99"/>
      <c r="AY575" s="99"/>
    </row>
    <row r="576" spans="30:51" ht="13">
      <c r="AD576" s="99"/>
      <c r="AE576" s="99"/>
      <c r="AF576" s="99"/>
      <c r="AG576" s="99"/>
      <c r="AH576" s="99"/>
      <c r="AI576" s="99"/>
      <c r="AJ576" s="99"/>
      <c r="AK576" s="99"/>
      <c r="AL576" s="99"/>
      <c r="AM576" s="99"/>
      <c r="AN576" s="99"/>
      <c r="AO576" s="99"/>
      <c r="AP576" s="99"/>
      <c r="AQ576" s="99"/>
      <c r="AR576" s="99"/>
      <c r="AS576" s="99"/>
      <c r="AT576" s="99"/>
      <c r="AU576" s="99"/>
      <c r="AV576" s="99"/>
      <c r="AW576" s="99"/>
      <c r="AX576" s="99"/>
      <c r="AY576" s="99"/>
    </row>
    <row r="577" spans="30:51" ht="13">
      <c r="AD577" s="99"/>
      <c r="AE577" s="99"/>
      <c r="AF577" s="99"/>
      <c r="AG577" s="99"/>
      <c r="AH577" s="99"/>
      <c r="AI577" s="99"/>
      <c r="AJ577" s="99"/>
      <c r="AK577" s="99"/>
      <c r="AL577" s="99"/>
      <c r="AM577" s="99"/>
      <c r="AN577" s="99"/>
      <c r="AO577" s="99"/>
      <c r="AP577" s="99"/>
      <c r="AQ577" s="99"/>
      <c r="AR577" s="99"/>
      <c r="AS577" s="99"/>
      <c r="AT577" s="99"/>
      <c r="AU577" s="99"/>
      <c r="AV577" s="99"/>
      <c r="AW577" s="99"/>
      <c r="AX577" s="99"/>
      <c r="AY577" s="99"/>
    </row>
    <row r="578" spans="30:51" ht="13">
      <c r="AD578" s="99"/>
      <c r="AE578" s="99"/>
      <c r="AF578" s="99"/>
      <c r="AG578" s="99"/>
      <c r="AH578" s="99"/>
      <c r="AI578" s="99"/>
      <c r="AJ578" s="99"/>
      <c r="AK578" s="99"/>
      <c r="AL578" s="99"/>
      <c r="AM578" s="99"/>
      <c r="AN578" s="99"/>
      <c r="AO578" s="99"/>
      <c r="AP578" s="99"/>
      <c r="AQ578" s="99"/>
      <c r="AR578" s="99"/>
      <c r="AS578" s="99"/>
      <c r="AT578" s="99"/>
      <c r="AU578" s="99"/>
      <c r="AV578" s="99"/>
      <c r="AW578" s="99"/>
      <c r="AX578" s="99"/>
      <c r="AY578" s="99"/>
    </row>
    <row r="579" spans="30:51" ht="13">
      <c r="AD579" s="99"/>
      <c r="AE579" s="99"/>
      <c r="AF579" s="99"/>
      <c r="AG579" s="99"/>
      <c r="AH579" s="99"/>
      <c r="AI579" s="99"/>
      <c r="AJ579" s="99"/>
      <c r="AK579" s="99"/>
      <c r="AL579" s="99"/>
      <c r="AM579" s="99"/>
      <c r="AN579" s="99"/>
      <c r="AO579" s="99"/>
      <c r="AP579" s="99"/>
      <c r="AQ579" s="99"/>
      <c r="AR579" s="99"/>
      <c r="AS579" s="99"/>
      <c r="AT579" s="99"/>
      <c r="AU579" s="99"/>
      <c r="AV579" s="99"/>
      <c r="AW579" s="99"/>
      <c r="AX579" s="99"/>
      <c r="AY579" s="99"/>
    </row>
    <row r="580" spans="30:51" ht="13"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99"/>
      <c r="AT580" s="99"/>
      <c r="AU580" s="99"/>
      <c r="AV580" s="99"/>
      <c r="AW580" s="99"/>
      <c r="AX580" s="99"/>
      <c r="AY580" s="99"/>
    </row>
    <row r="581" spans="30:51" ht="13"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99"/>
      <c r="AT581" s="99"/>
      <c r="AU581" s="99"/>
      <c r="AV581" s="99"/>
      <c r="AW581" s="99"/>
      <c r="AX581" s="99"/>
      <c r="AY581" s="99"/>
    </row>
    <row r="582" spans="30:51" ht="13"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99"/>
      <c r="AT582" s="99"/>
      <c r="AU582" s="99"/>
      <c r="AV582" s="99"/>
      <c r="AW582" s="99"/>
      <c r="AX582" s="99"/>
      <c r="AY582" s="99"/>
    </row>
    <row r="583" spans="30:51" ht="13"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99"/>
      <c r="AT583" s="99"/>
      <c r="AU583" s="99"/>
      <c r="AV583" s="99"/>
      <c r="AW583" s="99"/>
      <c r="AX583" s="99"/>
      <c r="AY583" s="99"/>
    </row>
    <row r="584" spans="30:51" ht="13"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99"/>
      <c r="AT584" s="99"/>
      <c r="AU584" s="99"/>
      <c r="AV584" s="99"/>
      <c r="AW584" s="99"/>
      <c r="AX584" s="99"/>
      <c r="AY584" s="99"/>
    </row>
    <row r="585" spans="30:51" ht="13">
      <c r="AD585" s="99"/>
      <c r="AE585" s="99"/>
      <c r="AF585" s="99"/>
      <c r="AG585" s="99"/>
      <c r="AH585" s="99"/>
      <c r="AI585" s="99"/>
      <c r="AJ585" s="99"/>
      <c r="AK585" s="99"/>
      <c r="AL585" s="99"/>
      <c r="AM585" s="99"/>
      <c r="AN585" s="99"/>
      <c r="AO585" s="99"/>
      <c r="AP585" s="99"/>
      <c r="AQ585" s="99"/>
      <c r="AR585" s="99"/>
      <c r="AS585" s="99"/>
      <c r="AT585" s="99"/>
      <c r="AU585" s="99"/>
      <c r="AV585" s="99"/>
      <c r="AW585" s="99"/>
      <c r="AX585" s="99"/>
      <c r="AY585" s="99"/>
    </row>
    <row r="586" spans="30:51" ht="13">
      <c r="AD586" s="99"/>
      <c r="AE586" s="99"/>
      <c r="AF586" s="99"/>
      <c r="AG586" s="99"/>
      <c r="AH586" s="99"/>
      <c r="AI586" s="99"/>
      <c r="AJ586" s="99"/>
      <c r="AK586" s="99"/>
      <c r="AL586" s="99"/>
      <c r="AM586" s="99"/>
      <c r="AN586" s="99"/>
      <c r="AO586" s="99"/>
      <c r="AP586" s="99"/>
      <c r="AQ586" s="99"/>
      <c r="AR586" s="99"/>
      <c r="AS586" s="99"/>
      <c r="AT586" s="99"/>
      <c r="AU586" s="99"/>
      <c r="AV586" s="99"/>
      <c r="AW586" s="99"/>
      <c r="AX586" s="99"/>
      <c r="AY586" s="99"/>
    </row>
    <row r="587" spans="30:51" ht="13">
      <c r="AD587" s="99"/>
      <c r="AE587" s="99"/>
      <c r="AF587" s="99"/>
      <c r="AG587" s="99"/>
      <c r="AH587" s="99"/>
      <c r="AI587" s="99"/>
      <c r="AJ587" s="99"/>
      <c r="AK587" s="99"/>
      <c r="AL587" s="99"/>
      <c r="AM587" s="99"/>
      <c r="AN587" s="99"/>
      <c r="AO587" s="99"/>
      <c r="AP587" s="99"/>
      <c r="AQ587" s="99"/>
      <c r="AR587" s="99"/>
      <c r="AS587" s="99"/>
      <c r="AT587" s="99"/>
      <c r="AU587" s="99"/>
      <c r="AV587" s="99"/>
      <c r="AW587" s="99"/>
      <c r="AX587" s="99"/>
      <c r="AY587" s="99"/>
    </row>
    <row r="588" spans="30:51" ht="13">
      <c r="AD588" s="99"/>
      <c r="AE588" s="99"/>
      <c r="AF588" s="99"/>
      <c r="AG588" s="99"/>
      <c r="AH588" s="99"/>
      <c r="AI588" s="99"/>
      <c r="AJ588" s="99"/>
      <c r="AK588" s="99"/>
      <c r="AL588" s="99"/>
      <c r="AM588" s="99"/>
      <c r="AN588" s="99"/>
      <c r="AO588" s="99"/>
      <c r="AP588" s="99"/>
      <c r="AQ588" s="99"/>
      <c r="AR588" s="99"/>
      <c r="AS588" s="99"/>
      <c r="AT588" s="99"/>
      <c r="AU588" s="99"/>
      <c r="AV588" s="99"/>
      <c r="AW588" s="99"/>
      <c r="AX588" s="99"/>
      <c r="AY588" s="99"/>
    </row>
    <row r="589" spans="30:51" ht="13">
      <c r="AD589" s="99"/>
      <c r="AE589" s="99"/>
      <c r="AF589" s="99"/>
      <c r="AG589" s="99"/>
      <c r="AH589" s="99"/>
      <c r="AI589" s="99"/>
      <c r="AJ589" s="99"/>
      <c r="AK589" s="99"/>
      <c r="AL589" s="99"/>
      <c r="AM589" s="99"/>
      <c r="AN589" s="99"/>
      <c r="AO589" s="99"/>
      <c r="AP589" s="99"/>
      <c r="AQ589" s="99"/>
      <c r="AR589" s="99"/>
      <c r="AS589" s="99"/>
      <c r="AT589" s="99"/>
      <c r="AU589" s="99"/>
      <c r="AV589" s="99"/>
      <c r="AW589" s="99"/>
      <c r="AX589" s="99"/>
      <c r="AY589" s="99"/>
    </row>
    <row r="590" spans="30:51" ht="13">
      <c r="AD590" s="99"/>
      <c r="AE590" s="99"/>
      <c r="AF590" s="99"/>
      <c r="AG590" s="99"/>
      <c r="AH590" s="99"/>
      <c r="AI590" s="99"/>
      <c r="AJ590" s="99"/>
      <c r="AK590" s="99"/>
      <c r="AL590" s="99"/>
      <c r="AM590" s="99"/>
      <c r="AN590" s="99"/>
      <c r="AO590" s="99"/>
      <c r="AP590" s="99"/>
      <c r="AQ590" s="99"/>
      <c r="AR590" s="99"/>
      <c r="AS590" s="99"/>
      <c r="AT590" s="99"/>
      <c r="AU590" s="99"/>
      <c r="AV590" s="99"/>
      <c r="AW590" s="99"/>
      <c r="AX590" s="99"/>
      <c r="AY590" s="99"/>
    </row>
    <row r="591" spans="30:51" ht="13">
      <c r="AD591" s="99"/>
      <c r="AE591" s="99"/>
      <c r="AF591" s="99"/>
      <c r="AG591" s="99"/>
      <c r="AH591" s="99"/>
      <c r="AI591" s="99"/>
      <c r="AJ591" s="99"/>
      <c r="AK591" s="99"/>
      <c r="AL591" s="99"/>
      <c r="AM591" s="99"/>
      <c r="AN591" s="99"/>
      <c r="AO591" s="99"/>
      <c r="AP591" s="99"/>
      <c r="AQ591" s="99"/>
      <c r="AR591" s="99"/>
      <c r="AS591" s="99"/>
      <c r="AT591" s="99"/>
      <c r="AU591" s="99"/>
      <c r="AV591" s="99"/>
      <c r="AW591" s="99"/>
      <c r="AX591" s="99"/>
      <c r="AY591" s="99"/>
    </row>
    <row r="592" spans="30:51" ht="13">
      <c r="AD592" s="99"/>
      <c r="AE592" s="99"/>
      <c r="AF592" s="99"/>
      <c r="AG592" s="99"/>
      <c r="AH592" s="99"/>
      <c r="AI592" s="99"/>
      <c r="AJ592" s="99"/>
      <c r="AK592" s="99"/>
      <c r="AL592" s="99"/>
      <c r="AM592" s="99"/>
      <c r="AN592" s="99"/>
      <c r="AO592" s="99"/>
      <c r="AP592" s="99"/>
      <c r="AQ592" s="99"/>
      <c r="AR592" s="99"/>
      <c r="AS592" s="99"/>
      <c r="AT592" s="99"/>
      <c r="AU592" s="99"/>
      <c r="AV592" s="99"/>
      <c r="AW592" s="99"/>
      <c r="AX592" s="99"/>
      <c r="AY592" s="99"/>
    </row>
    <row r="593" spans="30:51" ht="13">
      <c r="AD593" s="99"/>
      <c r="AE593" s="99"/>
      <c r="AF593" s="99"/>
      <c r="AG593" s="99"/>
      <c r="AH593" s="99"/>
      <c r="AI593" s="99"/>
      <c r="AJ593" s="99"/>
      <c r="AK593" s="99"/>
      <c r="AL593" s="99"/>
      <c r="AM593" s="99"/>
      <c r="AN593" s="99"/>
      <c r="AO593" s="99"/>
      <c r="AP593" s="99"/>
      <c r="AQ593" s="99"/>
      <c r="AR593" s="99"/>
      <c r="AS593" s="99"/>
      <c r="AT593" s="99"/>
      <c r="AU593" s="99"/>
      <c r="AV593" s="99"/>
      <c r="AW593" s="99"/>
      <c r="AX593" s="99"/>
      <c r="AY593" s="99"/>
    </row>
    <row r="594" spans="30:51" ht="13">
      <c r="AD594" s="99"/>
      <c r="AE594" s="99"/>
      <c r="AF594" s="99"/>
      <c r="AG594" s="99"/>
      <c r="AH594" s="99"/>
      <c r="AI594" s="99"/>
      <c r="AJ594" s="99"/>
      <c r="AK594" s="99"/>
      <c r="AL594" s="99"/>
      <c r="AM594" s="99"/>
      <c r="AN594" s="99"/>
      <c r="AO594" s="99"/>
      <c r="AP594" s="99"/>
      <c r="AQ594" s="99"/>
      <c r="AR594" s="99"/>
      <c r="AS594" s="99"/>
      <c r="AT594" s="99"/>
      <c r="AU594" s="99"/>
      <c r="AV594" s="99"/>
      <c r="AW594" s="99"/>
      <c r="AX594" s="99"/>
      <c r="AY594" s="99"/>
    </row>
    <row r="595" spans="30:51" ht="13">
      <c r="AD595" s="99"/>
      <c r="AE595" s="99"/>
      <c r="AF595" s="99"/>
      <c r="AG595" s="99"/>
      <c r="AH595" s="99"/>
      <c r="AI595" s="99"/>
      <c r="AJ595" s="99"/>
      <c r="AK595" s="99"/>
      <c r="AL595" s="99"/>
      <c r="AM595" s="99"/>
      <c r="AN595" s="99"/>
      <c r="AO595" s="99"/>
      <c r="AP595" s="99"/>
      <c r="AQ595" s="99"/>
      <c r="AR595" s="99"/>
      <c r="AS595" s="99"/>
      <c r="AT595" s="99"/>
      <c r="AU595" s="99"/>
      <c r="AV595" s="99"/>
      <c r="AW595" s="99"/>
      <c r="AX595" s="99"/>
      <c r="AY595" s="99"/>
    </row>
    <row r="596" spans="30:51" ht="13">
      <c r="AD596" s="99"/>
      <c r="AE596" s="99"/>
      <c r="AF596" s="99"/>
      <c r="AG596" s="99"/>
      <c r="AH596" s="99"/>
      <c r="AI596" s="99"/>
      <c r="AJ596" s="99"/>
      <c r="AK596" s="99"/>
      <c r="AL596" s="99"/>
      <c r="AM596" s="99"/>
      <c r="AN596" s="99"/>
      <c r="AO596" s="99"/>
      <c r="AP596" s="99"/>
      <c r="AQ596" s="99"/>
      <c r="AR596" s="99"/>
      <c r="AS596" s="99"/>
      <c r="AT596" s="99"/>
      <c r="AU596" s="99"/>
      <c r="AV596" s="99"/>
      <c r="AW596" s="99"/>
      <c r="AX596" s="99"/>
      <c r="AY596" s="99"/>
    </row>
    <row r="597" spans="30:51" ht="13">
      <c r="AD597" s="99"/>
      <c r="AE597" s="99"/>
      <c r="AF597" s="99"/>
      <c r="AG597" s="99"/>
      <c r="AH597" s="99"/>
      <c r="AI597" s="99"/>
      <c r="AJ597" s="99"/>
      <c r="AK597" s="99"/>
      <c r="AL597" s="99"/>
      <c r="AM597" s="99"/>
      <c r="AN597" s="99"/>
      <c r="AO597" s="99"/>
      <c r="AP597" s="99"/>
      <c r="AQ597" s="99"/>
      <c r="AR597" s="99"/>
      <c r="AS597" s="99"/>
      <c r="AT597" s="99"/>
      <c r="AU597" s="99"/>
      <c r="AV597" s="99"/>
      <c r="AW597" s="99"/>
      <c r="AX597" s="99"/>
      <c r="AY597" s="99"/>
    </row>
    <row r="598" spans="30:51" ht="13">
      <c r="AD598" s="99"/>
      <c r="AE598" s="99"/>
      <c r="AF598" s="99"/>
      <c r="AG598" s="99"/>
      <c r="AH598" s="99"/>
      <c r="AI598" s="99"/>
      <c r="AJ598" s="99"/>
      <c r="AK598" s="99"/>
      <c r="AL598" s="99"/>
      <c r="AM598" s="99"/>
      <c r="AN598" s="99"/>
      <c r="AO598" s="99"/>
      <c r="AP598" s="99"/>
      <c r="AQ598" s="99"/>
      <c r="AR598" s="99"/>
      <c r="AS598" s="99"/>
      <c r="AT598" s="99"/>
      <c r="AU598" s="99"/>
      <c r="AV598" s="99"/>
      <c r="AW598" s="99"/>
      <c r="AX598" s="99"/>
      <c r="AY598" s="99"/>
    </row>
    <row r="599" spans="30:51" ht="13">
      <c r="AD599" s="99"/>
      <c r="AE599" s="99"/>
      <c r="AF599" s="99"/>
      <c r="AG599" s="99"/>
      <c r="AH599" s="99"/>
      <c r="AI599" s="99"/>
      <c r="AJ599" s="99"/>
      <c r="AK599" s="99"/>
      <c r="AL599" s="99"/>
      <c r="AM599" s="99"/>
      <c r="AN599" s="99"/>
      <c r="AO599" s="99"/>
      <c r="AP599" s="99"/>
      <c r="AQ599" s="99"/>
      <c r="AR599" s="99"/>
      <c r="AS599" s="99"/>
      <c r="AT599" s="99"/>
      <c r="AU599" s="99"/>
      <c r="AV599" s="99"/>
      <c r="AW599" s="99"/>
      <c r="AX599" s="99"/>
      <c r="AY599" s="99"/>
    </row>
    <row r="600" spans="30:51" ht="13">
      <c r="AD600" s="99"/>
      <c r="AE600" s="99"/>
      <c r="AF600" s="99"/>
      <c r="AG600" s="99"/>
      <c r="AH600" s="99"/>
      <c r="AI600" s="99"/>
      <c r="AJ600" s="99"/>
      <c r="AK600" s="99"/>
      <c r="AL600" s="99"/>
      <c r="AM600" s="99"/>
      <c r="AN600" s="99"/>
      <c r="AO600" s="99"/>
      <c r="AP600" s="99"/>
      <c r="AQ600" s="99"/>
      <c r="AR600" s="99"/>
      <c r="AS600" s="99"/>
      <c r="AT600" s="99"/>
      <c r="AU600" s="99"/>
      <c r="AV600" s="99"/>
      <c r="AW600" s="99"/>
      <c r="AX600" s="99"/>
      <c r="AY600" s="99"/>
    </row>
    <row r="601" spans="30:51" ht="13">
      <c r="AD601" s="99"/>
      <c r="AE601" s="99"/>
      <c r="AF601" s="99"/>
      <c r="AG601" s="99"/>
      <c r="AH601" s="99"/>
      <c r="AI601" s="99"/>
      <c r="AJ601" s="99"/>
      <c r="AK601" s="99"/>
      <c r="AL601" s="99"/>
      <c r="AM601" s="99"/>
      <c r="AN601" s="99"/>
      <c r="AO601" s="99"/>
      <c r="AP601" s="99"/>
      <c r="AQ601" s="99"/>
      <c r="AR601" s="99"/>
      <c r="AS601" s="99"/>
      <c r="AT601" s="99"/>
      <c r="AU601" s="99"/>
      <c r="AV601" s="99"/>
      <c r="AW601" s="99"/>
      <c r="AX601" s="99"/>
      <c r="AY601" s="99"/>
    </row>
    <row r="602" spans="30:51" ht="13">
      <c r="AD602" s="99"/>
      <c r="AE602" s="99"/>
      <c r="AF602" s="99"/>
      <c r="AG602" s="99"/>
      <c r="AH602" s="99"/>
      <c r="AI602" s="99"/>
      <c r="AJ602" s="99"/>
      <c r="AK602" s="99"/>
      <c r="AL602" s="99"/>
      <c r="AM602" s="99"/>
      <c r="AN602" s="99"/>
      <c r="AO602" s="99"/>
      <c r="AP602" s="99"/>
      <c r="AQ602" s="99"/>
      <c r="AR602" s="99"/>
      <c r="AS602" s="99"/>
      <c r="AT602" s="99"/>
      <c r="AU602" s="99"/>
      <c r="AV602" s="99"/>
      <c r="AW602" s="99"/>
      <c r="AX602" s="99"/>
      <c r="AY602" s="99"/>
    </row>
    <row r="603" spans="30:51" ht="13">
      <c r="AD603" s="99"/>
      <c r="AE603" s="99"/>
      <c r="AF603" s="99"/>
      <c r="AG603" s="99"/>
      <c r="AH603" s="99"/>
      <c r="AI603" s="99"/>
      <c r="AJ603" s="99"/>
      <c r="AK603" s="99"/>
      <c r="AL603" s="99"/>
      <c r="AM603" s="99"/>
      <c r="AN603" s="99"/>
      <c r="AO603" s="99"/>
      <c r="AP603" s="99"/>
      <c r="AQ603" s="99"/>
      <c r="AR603" s="99"/>
      <c r="AS603" s="99"/>
      <c r="AT603" s="99"/>
      <c r="AU603" s="99"/>
      <c r="AV603" s="99"/>
      <c r="AW603" s="99"/>
      <c r="AX603" s="99"/>
      <c r="AY603" s="99"/>
    </row>
    <row r="604" spans="30:51" ht="13">
      <c r="AD604" s="99"/>
      <c r="AE604" s="99"/>
      <c r="AF604" s="99"/>
      <c r="AG604" s="99"/>
      <c r="AH604" s="99"/>
      <c r="AI604" s="99"/>
      <c r="AJ604" s="99"/>
      <c r="AK604" s="99"/>
      <c r="AL604" s="99"/>
      <c r="AM604" s="99"/>
      <c r="AN604" s="99"/>
      <c r="AO604" s="99"/>
      <c r="AP604" s="99"/>
      <c r="AQ604" s="99"/>
      <c r="AR604" s="99"/>
      <c r="AS604" s="99"/>
      <c r="AT604" s="99"/>
      <c r="AU604" s="99"/>
      <c r="AV604" s="99"/>
      <c r="AW604" s="99"/>
      <c r="AX604" s="99"/>
      <c r="AY604" s="99"/>
    </row>
    <row r="605" spans="30:51" ht="13">
      <c r="AD605" s="99"/>
      <c r="AE605" s="99"/>
      <c r="AF605" s="99"/>
      <c r="AG605" s="99"/>
      <c r="AH605" s="99"/>
      <c r="AI605" s="99"/>
      <c r="AJ605" s="99"/>
      <c r="AK605" s="99"/>
      <c r="AL605" s="99"/>
      <c r="AM605" s="99"/>
      <c r="AN605" s="99"/>
      <c r="AO605" s="99"/>
      <c r="AP605" s="99"/>
      <c r="AQ605" s="99"/>
      <c r="AR605" s="99"/>
      <c r="AS605" s="99"/>
      <c r="AT605" s="99"/>
      <c r="AU605" s="99"/>
      <c r="AV605" s="99"/>
      <c r="AW605" s="99"/>
      <c r="AX605" s="99"/>
      <c r="AY605" s="99"/>
    </row>
    <row r="606" spans="30:51" ht="13">
      <c r="AD606" s="99"/>
      <c r="AE606" s="99"/>
      <c r="AF606" s="99"/>
      <c r="AG606" s="99"/>
      <c r="AH606" s="99"/>
      <c r="AI606" s="99"/>
      <c r="AJ606" s="99"/>
      <c r="AK606" s="99"/>
      <c r="AL606" s="99"/>
      <c r="AM606" s="99"/>
      <c r="AN606" s="99"/>
      <c r="AO606" s="99"/>
      <c r="AP606" s="99"/>
      <c r="AQ606" s="99"/>
      <c r="AR606" s="99"/>
      <c r="AS606" s="99"/>
      <c r="AT606" s="99"/>
      <c r="AU606" s="99"/>
      <c r="AV606" s="99"/>
      <c r="AW606" s="99"/>
      <c r="AX606" s="99"/>
      <c r="AY606" s="99"/>
    </row>
    <row r="607" spans="30:51" ht="13">
      <c r="AD607" s="99"/>
      <c r="AE607" s="99"/>
      <c r="AF607" s="99"/>
      <c r="AG607" s="99"/>
      <c r="AH607" s="99"/>
      <c r="AI607" s="99"/>
      <c r="AJ607" s="99"/>
      <c r="AK607" s="99"/>
      <c r="AL607" s="99"/>
      <c r="AM607" s="99"/>
      <c r="AN607" s="99"/>
      <c r="AO607" s="99"/>
      <c r="AP607" s="99"/>
      <c r="AQ607" s="99"/>
      <c r="AR607" s="99"/>
      <c r="AS607" s="99"/>
      <c r="AT607" s="99"/>
      <c r="AU607" s="99"/>
      <c r="AV607" s="99"/>
      <c r="AW607" s="99"/>
      <c r="AX607" s="99"/>
      <c r="AY607" s="99"/>
    </row>
    <row r="608" spans="30:51" ht="13"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99"/>
      <c r="AT608" s="99"/>
      <c r="AU608" s="99"/>
      <c r="AV608" s="99"/>
      <c r="AW608" s="99"/>
      <c r="AX608" s="99"/>
      <c r="AY608" s="99"/>
    </row>
    <row r="609" spans="30:51" ht="13"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99"/>
      <c r="AT609" s="99"/>
      <c r="AU609" s="99"/>
      <c r="AV609" s="99"/>
      <c r="AW609" s="99"/>
      <c r="AX609" s="99"/>
      <c r="AY609" s="99"/>
    </row>
    <row r="610" spans="30:51" ht="13"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99"/>
      <c r="AT610" s="99"/>
      <c r="AU610" s="99"/>
      <c r="AV610" s="99"/>
      <c r="AW610" s="99"/>
      <c r="AX610" s="99"/>
      <c r="AY610" s="99"/>
    </row>
    <row r="611" spans="30:51" ht="13"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99"/>
      <c r="AT611" s="99"/>
      <c r="AU611" s="99"/>
      <c r="AV611" s="99"/>
      <c r="AW611" s="99"/>
      <c r="AX611" s="99"/>
      <c r="AY611" s="99"/>
    </row>
    <row r="612" spans="30:51" ht="13"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99"/>
      <c r="AT612" s="99"/>
      <c r="AU612" s="99"/>
      <c r="AV612" s="99"/>
      <c r="AW612" s="99"/>
      <c r="AX612" s="99"/>
      <c r="AY612" s="99"/>
    </row>
    <row r="613" spans="30:51" ht="13">
      <c r="AD613" s="99"/>
      <c r="AE613" s="99"/>
      <c r="AF613" s="99"/>
      <c r="AG613" s="99"/>
      <c r="AH613" s="99"/>
      <c r="AI613" s="99"/>
      <c r="AJ613" s="99"/>
      <c r="AK613" s="99"/>
      <c r="AL613" s="99"/>
      <c r="AM613" s="99"/>
      <c r="AN613" s="99"/>
      <c r="AO613" s="99"/>
      <c r="AP613" s="99"/>
      <c r="AQ613" s="99"/>
      <c r="AR613" s="99"/>
      <c r="AS613" s="99"/>
      <c r="AT613" s="99"/>
      <c r="AU613" s="99"/>
      <c r="AV613" s="99"/>
      <c r="AW613" s="99"/>
      <c r="AX613" s="99"/>
      <c r="AY613" s="99"/>
    </row>
    <row r="614" spans="30:51" ht="13">
      <c r="AD614" s="99"/>
      <c r="AE614" s="99"/>
      <c r="AF614" s="99"/>
      <c r="AG614" s="99"/>
      <c r="AH614" s="99"/>
      <c r="AI614" s="99"/>
      <c r="AJ614" s="99"/>
      <c r="AK614" s="99"/>
      <c r="AL614" s="99"/>
      <c r="AM614" s="99"/>
      <c r="AN614" s="99"/>
      <c r="AO614" s="99"/>
      <c r="AP614" s="99"/>
      <c r="AQ614" s="99"/>
      <c r="AR614" s="99"/>
      <c r="AS614" s="99"/>
      <c r="AT614" s="99"/>
      <c r="AU614" s="99"/>
      <c r="AV614" s="99"/>
      <c r="AW614" s="99"/>
      <c r="AX614" s="99"/>
      <c r="AY614" s="99"/>
    </row>
    <row r="615" spans="30:51" ht="13">
      <c r="AD615" s="99"/>
      <c r="AE615" s="99"/>
      <c r="AF615" s="99"/>
      <c r="AG615" s="99"/>
      <c r="AH615" s="99"/>
      <c r="AI615" s="99"/>
      <c r="AJ615" s="99"/>
      <c r="AK615" s="99"/>
      <c r="AL615" s="99"/>
      <c r="AM615" s="99"/>
      <c r="AN615" s="99"/>
      <c r="AO615" s="99"/>
      <c r="AP615" s="99"/>
      <c r="AQ615" s="99"/>
      <c r="AR615" s="99"/>
      <c r="AS615" s="99"/>
      <c r="AT615" s="99"/>
      <c r="AU615" s="99"/>
      <c r="AV615" s="99"/>
      <c r="AW615" s="99"/>
      <c r="AX615" s="99"/>
      <c r="AY615" s="99"/>
    </row>
    <row r="616" spans="30:51" ht="13">
      <c r="AD616" s="99"/>
      <c r="AE616" s="99"/>
      <c r="AF616" s="99"/>
      <c r="AG616" s="99"/>
      <c r="AH616" s="99"/>
      <c r="AI616" s="99"/>
      <c r="AJ616" s="99"/>
      <c r="AK616" s="99"/>
      <c r="AL616" s="99"/>
      <c r="AM616" s="99"/>
      <c r="AN616" s="99"/>
      <c r="AO616" s="99"/>
      <c r="AP616" s="99"/>
      <c r="AQ616" s="99"/>
      <c r="AR616" s="99"/>
      <c r="AS616" s="99"/>
      <c r="AT616" s="99"/>
      <c r="AU616" s="99"/>
      <c r="AV616" s="99"/>
      <c r="AW616" s="99"/>
      <c r="AX616" s="99"/>
      <c r="AY616" s="99"/>
    </row>
    <row r="617" spans="30:51" ht="13">
      <c r="AD617" s="99"/>
      <c r="AE617" s="99"/>
      <c r="AF617" s="99"/>
      <c r="AG617" s="99"/>
      <c r="AH617" s="99"/>
      <c r="AI617" s="99"/>
      <c r="AJ617" s="99"/>
      <c r="AK617" s="99"/>
      <c r="AL617" s="99"/>
      <c r="AM617" s="99"/>
      <c r="AN617" s="99"/>
      <c r="AO617" s="99"/>
      <c r="AP617" s="99"/>
      <c r="AQ617" s="99"/>
      <c r="AR617" s="99"/>
      <c r="AS617" s="99"/>
      <c r="AT617" s="99"/>
      <c r="AU617" s="99"/>
      <c r="AV617" s="99"/>
      <c r="AW617" s="99"/>
      <c r="AX617" s="99"/>
      <c r="AY617" s="99"/>
    </row>
    <row r="618" spans="30:51" ht="13">
      <c r="AD618" s="99"/>
      <c r="AE618" s="99"/>
      <c r="AF618" s="99"/>
      <c r="AG618" s="99"/>
      <c r="AH618" s="99"/>
      <c r="AI618" s="99"/>
      <c r="AJ618" s="99"/>
      <c r="AK618" s="99"/>
      <c r="AL618" s="99"/>
      <c r="AM618" s="99"/>
      <c r="AN618" s="99"/>
      <c r="AO618" s="99"/>
      <c r="AP618" s="99"/>
      <c r="AQ618" s="99"/>
      <c r="AR618" s="99"/>
      <c r="AS618" s="99"/>
      <c r="AT618" s="99"/>
      <c r="AU618" s="99"/>
      <c r="AV618" s="99"/>
      <c r="AW618" s="99"/>
      <c r="AX618" s="99"/>
      <c r="AY618" s="99"/>
    </row>
    <row r="619" spans="30:51" ht="13">
      <c r="AD619" s="99"/>
      <c r="AE619" s="99"/>
      <c r="AF619" s="99"/>
      <c r="AG619" s="99"/>
      <c r="AH619" s="99"/>
      <c r="AI619" s="99"/>
      <c r="AJ619" s="99"/>
      <c r="AK619" s="99"/>
      <c r="AL619" s="99"/>
      <c r="AM619" s="99"/>
      <c r="AN619" s="99"/>
      <c r="AO619" s="99"/>
      <c r="AP619" s="99"/>
      <c r="AQ619" s="99"/>
      <c r="AR619" s="99"/>
      <c r="AS619" s="99"/>
      <c r="AT619" s="99"/>
      <c r="AU619" s="99"/>
      <c r="AV619" s="99"/>
      <c r="AW619" s="99"/>
      <c r="AX619" s="99"/>
      <c r="AY619" s="99"/>
    </row>
    <row r="620" spans="30:51" ht="13">
      <c r="AD620" s="99"/>
      <c r="AE620" s="99"/>
      <c r="AF620" s="99"/>
      <c r="AG620" s="99"/>
      <c r="AH620" s="99"/>
      <c r="AI620" s="99"/>
      <c r="AJ620" s="99"/>
      <c r="AK620" s="99"/>
      <c r="AL620" s="99"/>
      <c r="AM620" s="99"/>
      <c r="AN620" s="99"/>
      <c r="AO620" s="99"/>
      <c r="AP620" s="99"/>
      <c r="AQ620" s="99"/>
      <c r="AR620" s="99"/>
      <c r="AS620" s="99"/>
      <c r="AT620" s="99"/>
      <c r="AU620" s="99"/>
      <c r="AV620" s="99"/>
      <c r="AW620" s="99"/>
      <c r="AX620" s="99"/>
      <c r="AY620" s="99"/>
    </row>
    <row r="621" spans="30:51" ht="13">
      <c r="AD621" s="99"/>
      <c r="AE621" s="99"/>
      <c r="AF621" s="99"/>
      <c r="AG621" s="99"/>
      <c r="AH621" s="99"/>
      <c r="AI621" s="99"/>
      <c r="AJ621" s="99"/>
      <c r="AK621" s="99"/>
      <c r="AL621" s="99"/>
      <c r="AM621" s="99"/>
      <c r="AN621" s="99"/>
      <c r="AO621" s="99"/>
      <c r="AP621" s="99"/>
      <c r="AQ621" s="99"/>
      <c r="AR621" s="99"/>
      <c r="AS621" s="99"/>
      <c r="AT621" s="99"/>
      <c r="AU621" s="99"/>
      <c r="AV621" s="99"/>
      <c r="AW621" s="99"/>
      <c r="AX621" s="99"/>
      <c r="AY621" s="99"/>
    </row>
    <row r="622" spans="30:51" ht="13">
      <c r="AD622" s="99"/>
      <c r="AE622" s="99"/>
      <c r="AF622" s="99"/>
      <c r="AG622" s="99"/>
      <c r="AH622" s="99"/>
      <c r="AI622" s="99"/>
      <c r="AJ622" s="99"/>
      <c r="AK622" s="99"/>
      <c r="AL622" s="99"/>
      <c r="AM622" s="99"/>
      <c r="AN622" s="99"/>
      <c r="AO622" s="99"/>
      <c r="AP622" s="99"/>
      <c r="AQ622" s="99"/>
      <c r="AR622" s="99"/>
      <c r="AS622" s="99"/>
      <c r="AT622" s="99"/>
      <c r="AU622" s="99"/>
      <c r="AV622" s="99"/>
      <c r="AW622" s="99"/>
      <c r="AX622" s="99"/>
      <c r="AY622" s="99"/>
    </row>
    <row r="623" spans="30:51" ht="13"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  <c r="AN623" s="99"/>
      <c r="AO623" s="99"/>
      <c r="AP623" s="99"/>
      <c r="AQ623" s="99"/>
      <c r="AR623" s="99"/>
      <c r="AS623" s="99"/>
      <c r="AT623" s="99"/>
      <c r="AU623" s="99"/>
      <c r="AV623" s="99"/>
      <c r="AW623" s="99"/>
      <c r="AX623" s="99"/>
      <c r="AY623" s="99"/>
    </row>
    <row r="624" spans="30:51" ht="13">
      <c r="AD624" s="99"/>
      <c r="AE624" s="99"/>
      <c r="AF624" s="99"/>
      <c r="AG624" s="99"/>
      <c r="AH624" s="99"/>
      <c r="AI624" s="99"/>
      <c r="AJ624" s="99"/>
      <c r="AK624" s="99"/>
      <c r="AL624" s="99"/>
      <c r="AM624" s="99"/>
      <c r="AN624" s="99"/>
      <c r="AO624" s="99"/>
      <c r="AP624" s="99"/>
      <c r="AQ624" s="99"/>
      <c r="AR624" s="99"/>
      <c r="AS624" s="99"/>
      <c r="AT624" s="99"/>
      <c r="AU624" s="99"/>
      <c r="AV624" s="99"/>
      <c r="AW624" s="99"/>
      <c r="AX624" s="99"/>
      <c r="AY624" s="99"/>
    </row>
    <row r="625" spans="30:51" ht="13"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  <c r="AN625" s="99"/>
      <c r="AO625" s="99"/>
      <c r="AP625" s="99"/>
      <c r="AQ625" s="99"/>
      <c r="AR625" s="99"/>
      <c r="AS625" s="99"/>
      <c r="AT625" s="99"/>
      <c r="AU625" s="99"/>
      <c r="AV625" s="99"/>
      <c r="AW625" s="99"/>
      <c r="AX625" s="99"/>
      <c r="AY625" s="99"/>
    </row>
    <row r="626" spans="30:51" ht="13"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  <c r="AN626" s="99"/>
      <c r="AO626" s="99"/>
      <c r="AP626" s="99"/>
      <c r="AQ626" s="99"/>
      <c r="AR626" s="99"/>
      <c r="AS626" s="99"/>
      <c r="AT626" s="99"/>
      <c r="AU626" s="99"/>
      <c r="AV626" s="99"/>
      <c r="AW626" s="99"/>
      <c r="AX626" s="99"/>
      <c r="AY626" s="99"/>
    </row>
    <row r="627" spans="30:51" ht="13">
      <c r="AD627" s="99"/>
      <c r="AE627" s="99"/>
      <c r="AF627" s="99"/>
      <c r="AG627" s="99"/>
      <c r="AH627" s="99"/>
      <c r="AI627" s="99"/>
      <c r="AJ627" s="99"/>
      <c r="AK627" s="99"/>
      <c r="AL627" s="99"/>
      <c r="AM627" s="99"/>
      <c r="AN627" s="99"/>
      <c r="AO627" s="99"/>
      <c r="AP627" s="99"/>
      <c r="AQ627" s="99"/>
      <c r="AR627" s="99"/>
      <c r="AS627" s="99"/>
      <c r="AT627" s="99"/>
      <c r="AU627" s="99"/>
      <c r="AV627" s="99"/>
      <c r="AW627" s="99"/>
      <c r="AX627" s="99"/>
      <c r="AY627" s="99"/>
    </row>
    <row r="628" spans="30:51" ht="13">
      <c r="AD628" s="99"/>
      <c r="AE628" s="99"/>
      <c r="AF628" s="99"/>
      <c r="AG628" s="99"/>
      <c r="AH628" s="99"/>
      <c r="AI628" s="99"/>
      <c r="AJ628" s="99"/>
      <c r="AK628" s="99"/>
      <c r="AL628" s="99"/>
      <c r="AM628" s="99"/>
      <c r="AN628" s="99"/>
      <c r="AO628" s="99"/>
      <c r="AP628" s="99"/>
      <c r="AQ628" s="99"/>
      <c r="AR628" s="99"/>
      <c r="AS628" s="99"/>
      <c r="AT628" s="99"/>
      <c r="AU628" s="99"/>
      <c r="AV628" s="99"/>
      <c r="AW628" s="99"/>
      <c r="AX628" s="99"/>
      <c r="AY628" s="99"/>
    </row>
    <row r="629" spans="30:51" ht="13">
      <c r="AD629" s="99"/>
      <c r="AE629" s="99"/>
      <c r="AF629" s="99"/>
      <c r="AG629" s="99"/>
      <c r="AH629" s="99"/>
      <c r="AI629" s="99"/>
      <c r="AJ629" s="99"/>
      <c r="AK629" s="99"/>
      <c r="AL629" s="99"/>
      <c r="AM629" s="99"/>
      <c r="AN629" s="99"/>
      <c r="AO629" s="99"/>
      <c r="AP629" s="99"/>
      <c r="AQ629" s="99"/>
      <c r="AR629" s="99"/>
      <c r="AS629" s="99"/>
      <c r="AT629" s="99"/>
      <c r="AU629" s="99"/>
      <c r="AV629" s="99"/>
      <c r="AW629" s="99"/>
      <c r="AX629" s="99"/>
      <c r="AY629" s="99"/>
    </row>
    <row r="630" spans="30:51" ht="13">
      <c r="AD630" s="99"/>
      <c r="AE630" s="99"/>
      <c r="AF630" s="99"/>
      <c r="AG630" s="99"/>
      <c r="AH630" s="99"/>
      <c r="AI630" s="99"/>
      <c r="AJ630" s="99"/>
      <c r="AK630" s="99"/>
      <c r="AL630" s="99"/>
      <c r="AM630" s="99"/>
      <c r="AN630" s="99"/>
      <c r="AO630" s="99"/>
      <c r="AP630" s="99"/>
      <c r="AQ630" s="99"/>
      <c r="AR630" s="99"/>
      <c r="AS630" s="99"/>
      <c r="AT630" s="99"/>
      <c r="AU630" s="99"/>
      <c r="AV630" s="99"/>
      <c r="AW630" s="99"/>
      <c r="AX630" s="99"/>
      <c r="AY630" s="99"/>
    </row>
    <row r="631" spans="30:51" ht="13">
      <c r="AD631" s="99"/>
      <c r="AE631" s="99"/>
      <c r="AF631" s="99"/>
      <c r="AG631" s="99"/>
      <c r="AH631" s="99"/>
      <c r="AI631" s="99"/>
      <c r="AJ631" s="99"/>
      <c r="AK631" s="99"/>
      <c r="AL631" s="99"/>
      <c r="AM631" s="99"/>
      <c r="AN631" s="99"/>
      <c r="AO631" s="99"/>
      <c r="AP631" s="99"/>
      <c r="AQ631" s="99"/>
      <c r="AR631" s="99"/>
      <c r="AS631" s="99"/>
      <c r="AT631" s="99"/>
      <c r="AU631" s="99"/>
      <c r="AV631" s="99"/>
      <c r="AW631" s="99"/>
      <c r="AX631" s="99"/>
      <c r="AY631" s="99"/>
    </row>
    <row r="632" spans="30:51" ht="13">
      <c r="AD632" s="99"/>
      <c r="AE632" s="99"/>
      <c r="AF632" s="99"/>
      <c r="AG632" s="99"/>
      <c r="AH632" s="99"/>
      <c r="AI632" s="99"/>
      <c r="AJ632" s="99"/>
      <c r="AK632" s="99"/>
      <c r="AL632" s="99"/>
      <c r="AM632" s="99"/>
      <c r="AN632" s="99"/>
      <c r="AO632" s="99"/>
      <c r="AP632" s="99"/>
      <c r="AQ632" s="99"/>
      <c r="AR632" s="99"/>
      <c r="AS632" s="99"/>
      <c r="AT632" s="99"/>
      <c r="AU632" s="99"/>
      <c r="AV632" s="99"/>
      <c r="AW632" s="99"/>
      <c r="AX632" s="99"/>
      <c r="AY632" s="99"/>
    </row>
    <row r="633" spans="30:51" ht="13">
      <c r="AD633" s="99"/>
      <c r="AE633" s="99"/>
      <c r="AF633" s="99"/>
      <c r="AG633" s="99"/>
      <c r="AH633" s="99"/>
      <c r="AI633" s="99"/>
      <c r="AJ633" s="99"/>
      <c r="AK633" s="99"/>
      <c r="AL633" s="99"/>
      <c r="AM633" s="99"/>
      <c r="AN633" s="99"/>
      <c r="AO633" s="99"/>
      <c r="AP633" s="99"/>
      <c r="AQ633" s="99"/>
      <c r="AR633" s="99"/>
      <c r="AS633" s="99"/>
      <c r="AT633" s="99"/>
      <c r="AU633" s="99"/>
      <c r="AV633" s="99"/>
      <c r="AW633" s="99"/>
      <c r="AX633" s="99"/>
      <c r="AY633" s="99"/>
    </row>
    <row r="634" spans="30:51" ht="13">
      <c r="AD634" s="99"/>
      <c r="AE634" s="99"/>
      <c r="AF634" s="99"/>
      <c r="AG634" s="99"/>
      <c r="AH634" s="99"/>
      <c r="AI634" s="99"/>
      <c r="AJ634" s="99"/>
      <c r="AK634" s="99"/>
      <c r="AL634" s="99"/>
      <c r="AM634" s="99"/>
      <c r="AN634" s="99"/>
      <c r="AO634" s="99"/>
      <c r="AP634" s="99"/>
      <c r="AQ634" s="99"/>
      <c r="AR634" s="99"/>
      <c r="AS634" s="99"/>
      <c r="AT634" s="99"/>
      <c r="AU634" s="99"/>
      <c r="AV634" s="99"/>
      <c r="AW634" s="99"/>
      <c r="AX634" s="99"/>
      <c r="AY634" s="99"/>
    </row>
    <row r="635" spans="30:51" ht="13">
      <c r="AD635" s="99"/>
      <c r="AE635" s="99"/>
      <c r="AF635" s="99"/>
      <c r="AG635" s="99"/>
      <c r="AH635" s="99"/>
      <c r="AI635" s="99"/>
      <c r="AJ635" s="99"/>
      <c r="AK635" s="99"/>
      <c r="AL635" s="99"/>
      <c r="AM635" s="99"/>
      <c r="AN635" s="99"/>
      <c r="AO635" s="99"/>
      <c r="AP635" s="99"/>
      <c r="AQ635" s="99"/>
      <c r="AR635" s="99"/>
      <c r="AS635" s="99"/>
      <c r="AT635" s="99"/>
      <c r="AU635" s="99"/>
      <c r="AV635" s="99"/>
      <c r="AW635" s="99"/>
      <c r="AX635" s="99"/>
      <c r="AY635" s="99"/>
    </row>
    <row r="636" spans="30:51" ht="13">
      <c r="AD636" s="99"/>
      <c r="AE636" s="99"/>
      <c r="AF636" s="99"/>
      <c r="AG636" s="99"/>
      <c r="AH636" s="99"/>
      <c r="AI636" s="99"/>
      <c r="AJ636" s="99"/>
      <c r="AK636" s="99"/>
      <c r="AL636" s="99"/>
      <c r="AM636" s="99"/>
      <c r="AN636" s="99"/>
      <c r="AO636" s="99"/>
      <c r="AP636" s="99"/>
      <c r="AQ636" s="99"/>
      <c r="AR636" s="99"/>
      <c r="AS636" s="99"/>
      <c r="AT636" s="99"/>
      <c r="AU636" s="99"/>
      <c r="AV636" s="99"/>
      <c r="AW636" s="99"/>
      <c r="AX636" s="99"/>
      <c r="AY636" s="99"/>
    </row>
    <row r="637" spans="30:51" ht="13">
      <c r="AD637" s="99"/>
      <c r="AE637" s="99"/>
      <c r="AF637" s="99"/>
      <c r="AG637" s="99"/>
      <c r="AH637" s="99"/>
      <c r="AI637" s="99"/>
      <c r="AJ637" s="99"/>
      <c r="AK637" s="99"/>
      <c r="AL637" s="99"/>
      <c r="AM637" s="99"/>
      <c r="AN637" s="99"/>
      <c r="AO637" s="99"/>
      <c r="AP637" s="99"/>
      <c r="AQ637" s="99"/>
      <c r="AR637" s="99"/>
      <c r="AS637" s="99"/>
      <c r="AT637" s="99"/>
      <c r="AU637" s="99"/>
      <c r="AV637" s="99"/>
      <c r="AW637" s="99"/>
      <c r="AX637" s="99"/>
      <c r="AY637" s="99"/>
    </row>
    <row r="638" spans="30:51" ht="13">
      <c r="AD638" s="99"/>
      <c r="AE638" s="99"/>
      <c r="AF638" s="99"/>
      <c r="AG638" s="99"/>
      <c r="AH638" s="99"/>
      <c r="AI638" s="99"/>
      <c r="AJ638" s="99"/>
      <c r="AK638" s="99"/>
      <c r="AL638" s="99"/>
      <c r="AM638" s="99"/>
      <c r="AN638" s="99"/>
      <c r="AO638" s="99"/>
      <c r="AP638" s="99"/>
      <c r="AQ638" s="99"/>
      <c r="AR638" s="99"/>
      <c r="AS638" s="99"/>
      <c r="AT638" s="99"/>
      <c r="AU638" s="99"/>
      <c r="AV638" s="99"/>
      <c r="AW638" s="99"/>
      <c r="AX638" s="99"/>
      <c r="AY638" s="99"/>
    </row>
    <row r="639" spans="30:51" ht="13">
      <c r="AD639" s="99"/>
      <c r="AE639" s="99"/>
      <c r="AF639" s="99"/>
      <c r="AG639" s="99"/>
      <c r="AH639" s="99"/>
      <c r="AI639" s="99"/>
      <c r="AJ639" s="99"/>
      <c r="AK639" s="99"/>
      <c r="AL639" s="99"/>
      <c r="AM639" s="99"/>
      <c r="AN639" s="99"/>
      <c r="AO639" s="99"/>
      <c r="AP639" s="99"/>
      <c r="AQ639" s="99"/>
      <c r="AR639" s="99"/>
      <c r="AS639" s="99"/>
      <c r="AT639" s="99"/>
      <c r="AU639" s="99"/>
      <c r="AV639" s="99"/>
      <c r="AW639" s="99"/>
      <c r="AX639" s="99"/>
      <c r="AY639" s="99"/>
    </row>
    <row r="640" spans="30:51" ht="13">
      <c r="AD640" s="99"/>
      <c r="AE640" s="99"/>
      <c r="AF640" s="99"/>
      <c r="AG640" s="99"/>
      <c r="AH640" s="99"/>
      <c r="AI640" s="99"/>
      <c r="AJ640" s="99"/>
      <c r="AK640" s="99"/>
      <c r="AL640" s="99"/>
      <c r="AM640" s="99"/>
      <c r="AN640" s="99"/>
      <c r="AO640" s="99"/>
      <c r="AP640" s="99"/>
      <c r="AQ640" s="99"/>
      <c r="AR640" s="99"/>
      <c r="AS640" s="99"/>
      <c r="AT640" s="99"/>
      <c r="AU640" s="99"/>
      <c r="AV640" s="99"/>
      <c r="AW640" s="99"/>
      <c r="AX640" s="99"/>
      <c r="AY640" s="99"/>
    </row>
    <row r="641" spans="30:51" ht="13">
      <c r="AD641" s="99"/>
      <c r="AE641" s="99"/>
      <c r="AF641" s="99"/>
      <c r="AG641" s="99"/>
      <c r="AH641" s="99"/>
      <c r="AI641" s="99"/>
      <c r="AJ641" s="99"/>
      <c r="AK641" s="99"/>
      <c r="AL641" s="99"/>
      <c r="AM641" s="99"/>
      <c r="AN641" s="99"/>
      <c r="AO641" s="99"/>
      <c r="AP641" s="99"/>
      <c r="AQ641" s="99"/>
      <c r="AR641" s="99"/>
      <c r="AS641" s="99"/>
      <c r="AT641" s="99"/>
      <c r="AU641" s="99"/>
      <c r="AV641" s="99"/>
      <c r="AW641" s="99"/>
      <c r="AX641" s="99"/>
      <c r="AY641" s="99"/>
    </row>
    <row r="642" spans="30:51" ht="13">
      <c r="AD642" s="99"/>
      <c r="AE642" s="99"/>
      <c r="AF642" s="99"/>
      <c r="AG642" s="99"/>
      <c r="AH642" s="99"/>
      <c r="AI642" s="99"/>
      <c r="AJ642" s="99"/>
      <c r="AK642" s="99"/>
      <c r="AL642" s="99"/>
      <c r="AM642" s="99"/>
      <c r="AN642" s="99"/>
      <c r="AO642" s="99"/>
      <c r="AP642" s="99"/>
      <c r="AQ642" s="99"/>
      <c r="AR642" s="99"/>
      <c r="AS642" s="99"/>
      <c r="AT642" s="99"/>
      <c r="AU642" s="99"/>
      <c r="AV642" s="99"/>
      <c r="AW642" s="99"/>
      <c r="AX642" s="99"/>
      <c r="AY642" s="99"/>
    </row>
    <row r="643" spans="30:51" ht="13">
      <c r="AD643" s="99"/>
      <c r="AE643" s="99"/>
      <c r="AF643" s="99"/>
      <c r="AG643" s="99"/>
      <c r="AH643" s="99"/>
      <c r="AI643" s="99"/>
      <c r="AJ643" s="99"/>
      <c r="AK643" s="99"/>
      <c r="AL643" s="99"/>
      <c r="AM643" s="99"/>
      <c r="AN643" s="99"/>
      <c r="AO643" s="99"/>
      <c r="AP643" s="99"/>
      <c r="AQ643" s="99"/>
      <c r="AR643" s="99"/>
      <c r="AS643" s="99"/>
      <c r="AT643" s="99"/>
      <c r="AU643" s="99"/>
      <c r="AV643" s="99"/>
      <c r="AW643" s="99"/>
      <c r="AX643" s="99"/>
      <c r="AY643" s="99"/>
    </row>
    <row r="644" spans="30:51" ht="13">
      <c r="AD644" s="99"/>
      <c r="AE644" s="99"/>
      <c r="AF644" s="99"/>
      <c r="AG644" s="99"/>
      <c r="AH644" s="99"/>
      <c r="AI644" s="99"/>
      <c r="AJ644" s="99"/>
      <c r="AK644" s="99"/>
      <c r="AL644" s="99"/>
      <c r="AM644" s="99"/>
      <c r="AN644" s="99"/>
      <c r="AO644" s="99"/>
      <c r="AP644" s="99"/>
      <c r="AQ644" s="99"/>
      <c r="AR644" s="99"/>
      <c r="AS644" s="99"/>
      <c r="AT644" s="99"/>
      <c r="AU644" s="99"/>
      <c r="AV644" s="99"/>
      <c r="AW644" s="99"/>
      <c r="AX644" s="99"/>
      <c r="AY644" s="99"/>
    </row>
    <row r="645" spans="30:51" ht="13">
      <c r="AD645" s="99"/>
      <c r="AE645" s="99"/>
      <c r="AF645" s="99"/>
      <c r="AG645" s="99"/>
      <c r="AH645" s="99"/>
      <c r="AI645" s="99"/>
      <c r="AJ645" s="99"/>
      <c r="AK645" s="99"/>
      <c r="AL645" s="99"/>
      <c r="AM645" s="99"/>
      <c r="AN645" s="99"/>
      <c r="AO645" s="99"/>
      <c r="AP645" s="99"/>
      <c r="AQ645" s="99"/>
      <c r="AR645" s="99"/>
      <c r="AS645" s="99"/>
      <c r="AT645" s="99"/>
      <c r="AU645" s="99"/>
      <c r="AV645" s="99"/>
      <c r="AW645" s="99"/>
      <c r="AX645" s="99"/>
      <c r="AY645" s="99"/>
    </row>
    <row r="646" spans="30:51" ht="13">
      <c r="AD646" s="99"/>
      <c r="AE646" s="99"/>
      <c r="AF646" s="99"/>
      <c r="AG646" s="99"/>
      <c r="AH646" s="99"/>
      <c r="AI646" s="99"/>
      <c r="AJ646" s="99"/>
      <c r="AK646" s="99"/>
      <c r="AL646" s="99"/>
      <c r="AM646" s="99"/>
      <c r="AN646" s="99"/>
      <c r="AO646" s="99"/>
      <c r="AP646" s="99"/>
      <c r="AQ646" s="99"/>
      <c r="AR646" s="99"/>
      <c r="AS646" s="99"/>
      <c r="AT646" s="99"/>
      <c r="AU646" s="99"/>
      <c r="AV646" s="99"/>
      <c r="AW646" s="99"/>
      <c r="AX646" s="99"/>
      <c r="AY646" s="99"/>
    </row>
    <row r="647" spans="30:51" ht="13">
      <c r="AD647" s="99"/>
      <c r="AE647" s="99"/>
      <c r="AF647" s="99"/>
      <c r="AG647" s="99"/>
      <c r="AH647" s="99"/>
      <c r="AI647" s="99"/>
      <c r="AJ647" s="99"/>
      <c r="AK647" s="99"/>
      <c r="AL647" s="99"/>
      <c r="AM647" s="99"/>
      <c r="AN647" s="99"/>
      <c r="AO647" s="99"/>
      <c r="AP647" s="99"/>
      <c r="AQ647" s="99"/>
      <c r="AR647" s="99"/>
      <c r="AS647" s="99"/>
      <c r="AT647" s="99"/>
      <c r="AU647" s="99"/>
      <c r="AV647" s="99"/>
      <c r="AW647" s="99"/>
      <c r="AX647" s="99"/>
      <c r="AY647" s="99"/>
    </row>
    <row r="648" spans="30:51" ht="13">
      <c r="AD648" s="99"/>
      <c r="AE648" s="99"/>
      <c r="AF648" s="99"/>
      <c r="AG648" s="99"/>
      <c r="AH648" s="99"/>
      <c r="AI648" s="99"/>
      <c r="AJ648" s="99"/>
      <c r="AK648" s="99"/>
      <c r="AL648" s="99"/>
      <c r="AM648" s="99"/>
      <c r="AN648" s="99"/>
      <c r="AO648" s="99"/>
      <c r="AP648" s="99"/>
      <c r="AQ648" s="99"/>
      <c r="AR648" s="99"/>
      <c r="AS648" s="99"/>
      <c r="AT648" s="99"/>
      <c r="AU648" s="99"/>
      <c r="AV648" s="99"/>
      <c r="AW648" s="99"/>
      <c r="AX648" s="99"/>
      <c r="AY648" s="99"/>
    </row>
    <row r="649" spans="30:51" ht="13">
      <c r="AD649" s="99"/>
      <c r="AE649" s="99"/>
      <c r="AF649" s="99"/>
      <c r="AG649" s="99"/>
      <c r="AH649" s="99"/>
      <c r="AI649" s="99"/>
      <c r="AJ649" s="99"/>
      <c r="AK649" s="99"/>
      <c r="AL649" s="99"/>
      <c r="AM649" s="99"/>
      <c r="AN649" s="99"/>
      <c r="AO649" s="99"/>
      <c r="AP649" s="99"/>
      <c r="AQ649" s="99"/>
      <c r="AR649" s="99"/>
      <c r="AS649" s="99"/>
      <c r="AT649" s="99"/>
      <c r="AU649" s="99"/>
      <c r="AV649" s="99"/>
      <c r="AW649" s="99"/>
      <c r="AX649" s="99"/>
      <c r="AY649" s="99"/>
    </row>
    <row r="650" spans="30:51" ht="13">
      <c r="AD650" s="99"/>
      <c r="AE650" s="99"/>
      <c r="AF650" s="99"/>
      <c r="AG650" s="99"/>
      <c r="AH650" s="99"/>
      <c r="AI650" s="99"/>
      <c r="AJ650" s="99"/>
      <c r="AK650" s="99"/>
      <c r="AL650" s="99"/>
      <c r="AM650" s="99"/>
      <c r="AN650" s="99"/>
      <c r="AO650" s="99"/>
      <c r="AP650" s="99"/>
      <c r="AQ650" s="99"/>
      <c r="AR650" s="99"/>
      <c r="AS650" s="99"/>
      <c r="AT650" s="99"/>
      <c r="AU650" s="99"/>
      <c r="AV650" s="99"/>
      <c r="AW650" s="99"/>
      <c r="AX650" s="99"/>
      <c r="AY650" s="99"/>
    </row>
    <row r="651" spans="30:51" ht="13">
      <c r="AD651" s="99"/>
      <c r="AE651" s="99"/>
      <c r="AF651" s="99"/>
      <c r="AG651" s="99"/>
      <c r="AH651" s="99"/>
      <c r="AI651" s="99"/>
      <c r="AJ651" s="99"/>
      <c r="AK651" s="99"/>
      <c r="AL651" s="99"/>
      <c r="AM651" s="99"/>
      <c r="AN651" s="99"/>
      <c r="AO651" s="99"/>
      <c r="AP651" s="99"/>
      <c r="AQ651" s="99"/>
      <c r="AR651" s="99"/>
      <c r="AS651" s="99"/>
      <c r="AT651" s="99"/>
      <c r="AU651" s="99"/>
      <c r="AV651" s="99"/>
      <c r="AW651" s="99"/>
      <c r="AX651" s="99"/>
      <c r="AY651" s="99"/>
    </row>
    <row r="652" spans="30:51" ht="13">
      <c r="AD652" s="99"/>
      <c r="AE652" s="99"/>
      <c r="AF652" s="99"/>
      <c r="AG652" s="99"/>
      <c r="AH652" s="99"/>
      <c r="AI652" s="99"/>
      <c r="AJ652" s="99"/>
      <c r="AK652" s="99"/>
      <c r="AL652" s="99"/>
      <c r="AM652" s="99"/>
      <c r="AN652" s="99"/>
      <c r="AO652" s="99"/>
      <c r="AP652" s="99"/>
      <c r="AQ652" s="99"/>
      <c r="AR652" s="99"/>
      <c r="AS652" s="99"/>
      <c r="AT652" s="99"/>
      <c r="AU652" s="99"/>
      <c r="AV652" s="99"/>
      <c r="AW652" s="99"/>
      <c r="AX652" s="99"/>
      <c r="AY652" s="99"/>
    </row>
    <row r="653" spans="30:51" ht="13">
      <c r="AD653" s="99"/>
      <c r="AE653" s="99"/>
      <c r="AF653" s="99"/>
      <c r="AG653" s="99"/>
      <c r="AH653" s="99"/>
      <c r="AI653" s="99"/>
      <c r="AJ653" s="99"/>
      <c r="AK653" s="99"/>
      <c r="AL653" s="99"/>
      <c r="AM653" s="99"/>
      <c r="AN653" s="99"/>
      <c r="AO653" s="99"/>
      <c r="AP653" s="99"/>
      <c r="AQ653" s="99"/>
      <c r="AR653" s="99"/>
      <c r="AS653" s="99"/>
      <c r="AT653" s="99"/>
      <c r="AU653" s="99"/>
      <c r="AV653" s="99"/>
      <c r="AW653" s="99"/>
      <c r="AX653" s="99"/>
      <c r="AY653" s="99"/>
    </row>
    <row r="654" spans="30:51" ht="13">
      <c r="AD654" s="99"/>
      <c r="AE654" s="99"/>
      <c r="AF654" s="99"/>
      <c r="AG654" s="99"/>
      <c r="AH654" s="99"/>
      <c r="AI654" s="99"/>
      <c r="AJ654" s="99"/>
      <c r="AK654" s="99"/>
      <c r="AL654" s="99"/>
      <c r="AM654" s="99"/>
      <c r="AN654" s="99"/>
      <c r="AO654" s="99"/>
      <c r="AP654" s="99"/>
      <c r="AQ654" s="99"/>
      <c r="AR654" s="99"/>
      <c r="AS654" s="99"/>
      <c r="AT654" s="99"/>
      <c r="AU654" s="99"/>
      <c r="AV654" s="99"/>
      <c r="AW654" s="99"/>
      <c r="AX654" s="99"/>
      <c r="AY654" s="99"/>
    </row>
    <row r="655" spans="30:51" ht="13">
      <c r="AD655" s="99"/>
      <c r="AE655" s="99"/>
      <c r="AF655" s="99"/>
      <c r="AG655" s="99"/>
      <c r="AH655" s="99"/>
      <c r="AI655" s="99"/>
      <c r="AJ655" s="99"/>
      <c r="AK655" s="99"/>
      <c r="AL655" s="99"/>
      <c r="AM655" s="99"/>
      <c r="AN655" s="99"/>
      <c r="AO655" s="99"/>
      <c r="AP655" s="99"/>
      <c r="AQ655" s="99"/>
      <c r="AR655" s="99"/>
      <c r="AS655" s="99"/>
      <c r="AT655" s="99"/>
      <c r="AU655" s="99"/>
      <c r="AV655" s="99"/>
      <c r="AW655" s="99"/>
      <c r="AX655" s="99"/>
      <c r="AY655" s="99"/>
    </row>
    <row r="656" spans="30:51" ht="13">
      <c r="AD656" s="99"/>
      <c r="AE656" s="99"/>
      <c r="AF656" s="99"/>
      <c r="AG656" s="99"/>
      <c r="AH656" s="99"/>
      <c r="AI656" s="99"/>
      <c r="AJ656" s="99"/>
      <c r="AK656" s="99"/>
      <c r="AL656" s="99"/>
      <c r="AM656" s="99"/>
      <c r="AN656" s="99"/>
      <c r="AO656" s="99"/>
      <c r="AP656" s="99"/>
      <c r="AQ656" s="99"/>
      <c r="AR656" s="99"/>
      <c r="AS656" s="99"/>
      <c r="AT656" s="99"/>
      <c r="AU656" s="99"/>
      <c r="AV656" s="99"/>
      <c r="AW656" s="99"/>
      <c r="AX656" s="99"/>
      <c r="AY656" s="99"/>
    </row>
    <row r="657" spans="30:51" ht="13">
      <c r="AD657" s="99"/>
      <c r="AE657" s="99"/>
      <c r="AF657" s="99"/>
      <c r="AG657" s="99"/>
      <c r="AH657" s="99"/>
      <c r="AI657" s="99"/>
      <c r="AJ657" s="99"/>
      <c r="AK657" s="99"/>
      <c r="AL657" s="99"/>
      <c r="AM657" s="99"/>
      <c r="AN657" s="99"/>
      <c r="AO657" s="99"/>
      <c r="AP657" s="99"/>
      <c r="AQ657" s="99"/>
      <c r="AR657" s="99"/>
      <c r="AS657" s="99"/>
      <c r="AT657" s="99"/>
      <c r="AU657" s="99"/>
      <c r="AV657" s="99"/>
      <c r="AW657" s="99"/>
      <c r="AX657" s="99"/>
      <c r="AY657" s="99"/>
    </row>
    <row r="658" spans="30:51" ht="13">
      <c r="AD658" s="99"/>
      <c r="AE658" s="99"/>
      <c r="AF658" s="99"/>
      <c r="AG658" s="99"/>
      <c r="AH658" s="99"/>
      <c r="AI658" s="99"/>
      <c r="AJ658" s="99"/>
      <c r="AK658" s="99"/>
      <c r="AL658" s="99"/>
      <c r="AM658" s="99"/>
      <c r="AN658" s="99"/>
      <c r="AO658" s="99"/>
      <c r="AP658" s="99"/>
      <c r="AQ658" s="99"/>
      <c r="AR658" s="99"/>
      <c r="AS658" s="99"/>
      <c r="AT658" s="99"/>
      <c r="AU658" s="99"/>
      <c r="AV658" s="99"/>
      <c r="AW658" s="99"/>
      <c r="AX658" s="99"/>
      <c r="AY658" s="99"/>
    </row>
    <row r="659" spans="30:51" ht="13">
      <c r="AD659" s="99"/>
      <c r="AE659" s="99"/>
      <c r="AF659" s="99"/>
      <c r="AG659" s="99"/>
      <c r="AH659" s="99"/>
      <c r="AI659" s="99"/>
      <c r="AJ659" s="99"/>
      <c r="AK659" s="99"/>
      <c r="AL659" s="99"/>
      <c r="AM659" s="99"/>
      <c r="AN659" s="99"/>
      <c r="AO659" s="99"/>
      <c r="AP659" s="99"/>
      <c r="AQ659" s="99"/>
      <c r="AR659" s="99"/>
      <c r="AS659" s="99"/>
      <c r="AT659" s="99"/>
      <c r="AU659" s="99"/>
      <c r="AV659" s="99"/>
      <c r="AW659" s="99"/>
      <c r="AX659" s="99"/>
      <c r="AY659" s="99"/>
    </row>
    <row r="660" spans="30:51" ht="13">
      <c r="AD660" s="99"/>
      <c r="AE660" s="99"/>
      <c r="AF660" s="99"/>
      <c r="AG660" s="99"/>
      <c r="AH660" s="99"/>
      <c r="AI660" s="99"/>
      <c r="AJ660" s="99"/>
      <c r="AK660" s="99"/>
      <c r="AL660" s="99"/>
      <c r="AM660" s="99"/>
      <c r="AN660" s="99"/>
      <c r="AO660" s="99"/>
      <c r="AP660" s="99"/>
      <c r="AQ660" s="99"/>
      <c r="AR660" s="99"/>
      <c r="AS660" s="99"/>
      <c r="AT660" s="99"/>
      <c r="AU660" s="99"/>
      <c r="AV660" s="99"/>
      <c r="AW660" s="99"/>
      <c r="AX660" s="99"/>
      <c r="AY660" s="99"/>
    </row>
    <row r="661" spans="30:51" ht="13">
      <c r="AD661" s="99"/>
      <c r="AE661" s="99"/>
      <c r="AF661" s="99"/>
      <c r="AG661" s="99"/>
      <c r="AH661" s="99"/>
      <c r="AI661" s="99"/>
      <c r="AJ661" s="99"/>
      <c r="AK661" s="99"/>
      <c r="AL661" s="99"/>
      <c r="AM661" s="99"/>
      <c r="AN661" s="99"/>
      <c r="AO661" s="99"/>
      <c r="AP661" s="99"/>
      <c r="AQ661" s="99"/>
      <c r="AR661" s="99"/>
      <c r="AS661" s="99"/>
      <c r="AT661" s="99"/>
      <c r="AU661" s="99"/>
      <c r="AV661" s="99"/>
      <c r="AW661" s="99"/>
      <c r="AX661" s="99"/>
      <c r="AY661" s="99"/>
    </row>
    <row r="662" spans="30:51" ht="13">
      <c r="AD662" s="99"/>
      <c r="AE662" s="99"/>
      <c r="AF662" s="99"/>
      <c r="AG662" s="99"/>
      <c r="AH662" s="99"/>
      <c r="AI662" s="99"/>
      <c r="AJ662" s="99"/>
      <c r="AK662" s="99"/>
      <c r="AL662" s="99"/>
      <c r="AM662" s="99"/>
      <c r="AN662" s="99"/>
      <c r="AO662" s="99"/>
      <c r="AP662" s="99"/>
      <c r="AQ662" s="99"/>
      <c r="AR662" s="99"/>
      <c r="AS662" s="99"/>
      <c r="AT662" s="99"/>
      <c r="AU662" s="99"/>
      <c r="AV662" s="99"/>
      <c r="AW662" s="99"/>
      <c r="AX662" s="99"/>
      <c r="AY662" s="99"/>
    </row>
    <row r="663" spans="30:51" ht="13">
      <c r="AD663" s="99"/>
      <c r="AE663" s="99"/>
      <c r="AF663" s="99"/>
      <c r="AG663" s="99"/>
      <c r="AH663" s="99"/>
      <c r="AI663" s="99"/>
      <c r="AJ663" s="99"/>
      <c r="AK663" s="99"/>
      <c r="AL663" s="99"/>
      <c r="AM663" s="99"/>
      <c r="AN663" s="99"/>
      <c r="AO663" s="99"/>
      <c r="AP663" s="99"/>
      <c r="AQ663" s="99"/>
      <c r="AR663" s="99"/>
      <c r="AS663" s="99"/>
      <c r="AT663" s="99"/>
      <c r="AU663" s="99"/>
      <c r="AV663" s="99"/>
      <c r="AW663" s="99"/>
      <c r="AX663" s="99"/>
      <c r="AY663" s="99"/>
    </row>
    <row r="664" spans="30:51" ht="13"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99"/>
      <c r="AT664" s="99"/>
      <c r="AU664" s="99"/>
      <c r="AV664" s="99"/>
      <c r="AW664" s="99"/>
      <c r="AX664" s="99"/>
      <c r="AY664" s="99"/>
    </row>
    <row r="665" spans="30:51" ht="13"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99"/>
      <c r="AT665" s="99"/>
      <c r="AU665" s="99"/>
      <c r="AV665" s="99"/>
      <c r="AW665" s="99"/>
      <c r="AX665" s="99"/>
      <c r="AY665" s="99"/>
    </row>
    <row r="666" spans="30:51" ht="13"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99"/>
      <c r="AT666" s="99"/>
      <c r="AU666" s="99"/>
      <c r="AV666" s="99"/>
      <c r="AW666" s="99"/>
      <c r="AX666" s="99"/>
      <c r="AY666" s="99"/>
    </row>
    <row r="667" spans="30:51" ht="13"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99"/>
      <c r="AT667" s="99"/>
      <c r="AU667" s="99"/>
      <c r="AV667" s="99"/>
      <c r="AW667" s="99"/>
      <c r="AX667" s="99"/>
      <c r="AY667" s="99"/>
    </row>
    <row r="668" spans="30:51" ht="13"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99"/>
      <c r="AT668" s="99"/>
      <c r="AU668" s="99"/>
      <c r="AV668" s="99"/>
      <c r="AW668" s="99"/>
      <c r="AX668" s="99"/>
      <c r="AY668" s="99"/>
    </row>
    <row r="669" spans="30:51" ht="13">
      <c r="AD669" s="99"/>
      <c r="AE669" s="99"/>
      <c r="AF669" s="99"/>
      <c r="AG669" s="99"/>
      <c r="AH669" s="99"/>
      <c r="AI669" s="99"/>
      <c r="AJ669" s="99"/>
      <c r="AK669" s="99"/>
      <c r="AL669" s="99"/>
      <c r="AM669" s="99"/>
      <c r="AN669" s="99"/>
      <c r="AO669" s="99"/>
      <c r="AP669" s="99"/>
      <c r="AQ669" s="99"/>
      <c r="AR669" s="99"/>
      <c r="AS669" s="99"/>
      <c r="AT669" s="99"/>
      <c r="AU669" s="99"/>
      <c r="AV669" s="99"/>
      <c r="AW669" s="99"/>
      <c r="AX669" s="99"/>
      <c r="AY669" s="99"/>
    </row>
    <row r="670" spans="30:51" ht="13">
      <c r="AD670" s="99"/>
      <c r="AE670" s="99"/>
      <c r="AF670" s="99"/>
      <c r="AG670" s="99"/>
      <c r="AH670" s="99"/>
      <c r="AI670" s="99"/>
      <c r="AJ670" s="99"/>
      <c r="AK670" s="99"/>
      <c r="AL670" s="99"/>
      <c r="AM670" s="99"/>
      <c r="AN670" s="99"/>
      <c r="AO670" s="99"/>
      <c r="AP670" s="99"/>
      <c r="AQ670" s="99"/>
      <c r="AR670" s="99"/>
      <c r="AS670" s="99"/>
      <c r="AT670" s="99"/>
      <c r="AU670" s="99"/>
      <c r="AV670" s="99"/>
      <c r="AW670" s="99"/>
      <c r="AX670" s="99"/>
      <c r="AY670" s="99"/>
    </row>
    <row r="671" spans="30:51" ht="13">
      <c r="AD671" s="99"/>
      <c r="AE671" s="99"/>
      <c r="AF671" s="99"/>
      <c r="AG671" s="99"/>
      <c r="AH671" s="99"/>
      <c r="AI671" s="99"/>
      <c r="AJ671" s="99"/>
      <c r="AK671" s="99"/>
      <c r="AL671" s="99"/>
      <c r="AM671" s="99"/>
      <c r="AN671" s="99"/>
      <c r="AO671" s="99"/>
      <c r="AP671" s="99"/>
      <c r="AQ671" s="99"/>
      <c r="AR671" s="99"/>
      <c r="AS671" s="99"/>
      <c r="AT671" s="99"/>
      <c r="AU671" s="99"/>
      <c r="AV671" s="99"/>
      <c r="AW671" s="99"/>
      <c r="AX671" s="99"/>
      <c r="AY671" s="99"/>
    </row>
    <row r="672" spans="30:51" ht="13">
      <c r="AD672" s="99"/>
      <c r="AE672" s="99"/>
      <c r="AF672" s="99"/>
      <c r="AG672" s="99"/>
      <c r="AH672" s="99"/>
      <c r="AI672" s="99"/>
      <c r="AJ672" s="99"/>
      <c r="AK672" s="99"/>
      <c r="AL672" s="99"/>
      <c r="AM672" s="99"/>
      <c r="AN672" s="99"/>
      <c r="AO672" s="99"/>
      <c r="AP672" s="99"/>
      <c r="AQ672" s="99"/>
      <c r="AR672" s="99"/>
      <c r="AS672" s="99"/>
      <c r="AT672" s="99"/>
      <c r="AU672" s="99"/>
      <c r="AV672" s="99"/>
      <c r="AW672" s="99"/>
      <c r="AX672" s="99"/>
      <c r="AY672" s="99"/>
    </row>
    <row r="673" spans="30:51" ht="13">
      <c r="AD673" s="99"/>
      <c r="AE673" s="99"/>
      <c r="AF673" s="99"/>
      <c r="AG673" s="99"/>
      <c r="AH673" s="99"/>
      <c r="AI673" s="99"/>
      <c r="AJ673" s="99"/>
      <c r="AK673" s="99"/>
      <c r="AL673" s="99"/>
      <c r="AM673" s="99"/>
      <c r="AN673" s="99"/>
      <c r="AO673" s="99"/>
      <c r="AP673" s="99"/>
      <c r="AQ673" s="99"/>
      <c r="AR673" s="99"/>
      <c r="AS673" s="99"/>
      <c r="AT673" s="99"/>
      <c r="AU673" s="99"/>
      <c r="AV673" s="99"/>
      <c r="AW673" s="99"/>
      <c r="AX673" s="99"/>
      <c r="AY673" s="99"/>
    </row>
    <row r="674" spans="30:51" ht="13">
      <c r="AD674" s="99"/>
      <c r="AE674" s="99"/>
      <c r="AF674" s="99"/>
      <c r="AG674" s="99"/>
      <c r="AH674" s="99"/>
      <c r="AI674" s="99"/>
      <c r="AJ674" s="99"/>
      <c r="AK674" s="99"/>
      <c r="AL674" s="99"/>
      <c r="AM674" s="99"/>
      <c r="AN674" s="99"/>
      <c r="AO674" s="99"/>
      <c r="AP674" s="99"/>
      <c r="AQ674" s="99"/>
      <c r="AR674" s="99"/>
      <c r="AS674" s="99"/>
      <c r="AT674" s="99"/>
      <c r="AU674" s="99"/>
      <c r="AV674" s="99"/>
      <c r="AW674" s="99"/>
      <c r="AX674" s="99"/>
      <c r="AY674" s="99"/>
    </row>
    <row r="675" spans="30:51" ht="13">
      <c r="AD675" s="99"/>
      <c r="AE675" s="99"/>
      <c r="AF675" s="99"/>
      <c r="AG675" s="99"/>
      <c r="AH675" s="99"/>
      <c r="AI675" s="99"/>
      <c r="AJ675" s="99"/>
      <c r="AK675" s="99"/>
      <c r="AL675" s="99"/>
      <c r="AM675" s="99"/>
      <c r="AN675" s="99"/>
      <c r="AO675" s="99"/>
      <c r="AP675" s="99"/>
      <c r="AQ675" s="99"/>
      <c r="AR675" s="99"/>
      <c r="AS675" s="99"/>
      <c r="AT675" s="99"/>
      <c r="AU675" s="99"/>
      <c r="AV675" s="99"/>
      <c r="AW675" s="99"/>
      <c r="AX675" s="99"/>
      <c r="AY675" s="99"/>
    </row>
    <row r="676" spans="30:51" ht="13">
      <c r="AD676" s="99"/>
      <c r="AE676" s="99"/>
      <c r="AF676" s="99"/>
      <c r="AG676" s="99"/>
      <c r="AH676" s="99"/>
      <c r="AI676" s="99"/>
      <c r="AJ676" s="99"/>
      <c r="AK676" s="99"/>
      <c r="AL676" s="99"/>
      <c r="AM676" s="99"/>
      <c r="AN676" s="99"/>
      <c r="AO676" s="99"/>
      <c r="AP676" s="99"/>
      <c r="AQ676" s="99"/>
      <c r="AR676" s="99"/>
      <c r="AS676" s="99"/>
      <c r="AT676" s="99"/>
      <c r="AU676" s="99"/>
      <c r="AV676" s="99"/>
      <c r="AW676" s="99"/>
      <c r="AX676" s="99"/>
      <c r="AY676" s="99"/>
    </row>
    <row r="677" spans="30:51" ht="13">
      <c r="AD677" s="99"/>
      <c r="AE677" s="99"/>
      <c r="AF677" s="99"/>
      <c r="AG677" s="99"/>
      <c r="AH677" s="99"/>
      <c r="AI677" s="99"/>
      <c r="AJ677" s="99"/>
      <c r="AK677" s="99"/>
      <c r="AL677" s="99"/>
      <c r="AM677" s="99"/>
      <c r="AN677" s="99"/>
      <c r="AO677" s="99"/>
      <c r="AP677" s="99"/>
      <c r="AQ677" s="99"/>
      <c r="AR677" s="99"/>
      <c r="AS677" s="99"/>
      <c r="AT677" s="99"/>
      <c r="AU677" s="99"/>
      <c r="AV677" s="99"/>
      <c r="AW677" s="99"/>
      <c r="AX677" s="99"/>
      <c r="AY677" s="99"/>
    </row>
    <row r="678" spans="30:51" ht="13"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99"/>
      <c r="AT678" s="99"/>
      <c r="AU678" s="99"/>
      <c r="AV678" s="99"/>
      <c r="AW678" s="99"/>
      <c r="AX678" s="99"/>
      <c r="AY678" s="99"/>
    </row>
    <row r="679" spans="30:51" ht="13"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99"/>
      <c r="AT679" s="99"/>
      <c r="AU679" s="99"/>
      <c r="AV679" s="99"/>
      <c r="AW679" s="99"/>
      <c r="AX679" s="99"/>
      <c r="AY679" s="99"/>
    </row>
    <row r="680" spans="30:51" ht="13"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99"/>
      <c r="AT680" s="99"/>
      <c r="AU680" s="99"/>
      <c r="AV680" s="99"/>
      <c r="AW680" s="99"/>
      <c r="AX680" s="99"/>
      <c r="AY680" s="99"/>
    </row>
    <row r="681" spans="30:51" ht="13"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99"/>
      <c r="AT681" s="99"/>
      <c r="AU681" s="99"/>
      <c r="AV681" s="99"/>
      <c r="AW681" s="99"/>
      <c r="AX681" s="99"/>
      <c r="AY681" s="99"/>
    </row>
    <row r="682" spans="30:51" ht="13"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99"/>
      <c r="AT682" s="99"/>
      <c r="AU682" s="99"/>
      <c r="AV682" s="99"/>
      <c r="AW682" s="99"/>
      <c r="AX682" s="99"/>
      <c r="AY682" s="99"/>
    </row>
    <row r="683" spans="30:51" ht="13">
      <c r="AD683" s="99"/>
      <c r="AE683" s="99"/>
      <c r="AF683" s="99"/>
      <c r="AG683" s="99"/>
      <c r="AH683" s="99"/>
      <c r="AI683" s="99"/>
      <c r="AJ683" s="99"/>
      <c r="AK683" s="99"/>
      <c r="AL683" s="99"/>
      <c r="AM683" s="99"/>
      <c r="AN683" s="99"/>
      <c r="AO683" s="99"/>
      <c r="AP683" s="99"/>
      <c r="AQ683" s="99"/>
      <c r="AR683" s="99"/>
      <c r="AS683" s="99"/>
      <c r="AT683" s="99"/>
      <c r="AU683" s="99"/>
      <c r="AV683" s="99"/>
      <c r="AW683" s="99"/>
      <c r="AX683" s="99"/>
      <c r="AY683" s="99"/>
    </row>
    <row r="684" spans="30:51" ht="13">
      <c r="AD684" s="99"/>
      <c r="AE684" s="99"/>
      <c r="AF684" s="99"/>
      <c r="AG684" s="99"/>
      <c r="AH684" s="99"/>
      <c r="AI684" s="99"/>
      <c r="AJ684" s="99"/>
      <c r="AK684" s="99"/>
      <c r="AL684" s="99"/>
      <c r="AM684" s="99"/>
      <c r="AN684" s="99"/>
      <c r="AO684" s="99"/>
      <c r="AP684" s="99"/>
      <c r="AQ684" s="99"/>
      <c r="AR684" s="99"/>
      <c r="AS684" s="99"/>
      <c r="AT684" s="99"/>
      <c r="AU684" s="99"/>
      <c r="AV684" s="99"/>
      <c r="AW684" s="99"/>
      <c r="AX684" s="99"/>
      <c r="AY684" s="99"/>
    </row>
    <row r="685" spans="30:51" ht="13">
      <c r="AD685" s="99"/>
      <c r="AE685" s="99"/>
      <c r="AF685" s="99"/>
      <c r="AG685" s="99"/>
      <c r="AH685" s="99"/>
      <c r="AI685" s="99"/>
      <c r="AJ685" s="99"/>
      <c r="AK685" s="99"/>
      <c r="AL685" s="99"/>
      <c r="AM685" s="99"/>
      <c r="AN685" s="99"/>
      <c r="AO685" s="99"/>
      <c r="AP685" s="99"/>
      <c r="AQ685" s="99"/>
      <c r="AR685" s="99"/>
      <c r="AS685" s="99"/>
      <c r="AT685" s="99"/>
      <c r="AU685" s="99"/>
      <c r="AV685" s="99"/>
      <c r="AW685" s="99"/>
      <c r="AX685" s="99"/>
      <c r="AY685" s="99"/>
    </row>
    <row r="686" spans="30:51" ht="13">
      <c r="AD686" s="99"/>
      <c r="AE686" s="99"/>
      <c r="AF686" s="99"/>
      <c r="AG686" s="99"/>
      <c r="AH686" s="99"/>
      <c r="AI686" s="99"/>
      <c r="AJ686" s="99"/>
      <c r="AK686" s="99"/>
      <c r="AL686" s="99"/>
      <c r="AM686" s="99"/>
      <c r="AN686" s="99"/>
      <c r="AO686" s="99"/>
      <c r="AP686" s="99"/>
      <c r="AQ686" s="99"/>
      <c r="AR686" s="99"/>
      <c r="AS686" s="99"/>
      <c r="AT686" s="99"/>
      <c r="AU686" s="99"/>
      <c r="AV686" s="99"/>
      <c r="AW686" s="99"/>
      <c r="AX686" s="99"/>
      <c r="AY686" s="99"/>
    </row>
    <row r="687" spans="30:51" ht="13">
      <c r="AD687" s="99"/>
      <c r="AE687" s="99"/>
      <c r="AF687" s="99"/>
      <c r="AG687" s="99"/>
      <c r="AH687" s="99"/>
      <c r="AI687" s="99"/>
      <c r="AJ687" s="99"/>
      <c r="AK687" s="99"/>
      <c r="AL687" s="99"/>
      <c r="AM687" s="99"/>
      <c r="AN687" s="99"/>
      <c r="AO687" s="99"/>
      <c r="AP687" s="99"/>
      <c r="AQ687" s="99"/>
      <c r="AR687" s="99"/>
      <c r="AS687" s="99"/>
      <c r="AT687" s="99"/>
      <c r="AU687" s="99"/>
      <c r="AV687" s="99"/>
      <c r="AW687" s="99"/>
      <c r="AX687" s="99"/>
      <c r="AY687" s="99"/>
    </row>
    <row r="688" spans="30:51" ht="13">
      <c r="AD688" s="99"/>
      <c r="AE688" s="99"/>
      <c r="AF688" s="99"/>
      <c r="AG688" s="99"/>
      <c r="AH688" s="99"/>
      <c r="AI688" s="99"/>
      <c r="AJ688" s="99"/>
      <c r="AK688" s="99"/>
      <c r="AL688" s="99"/>
      <c r="AM688" s="99"/>
      <c r="AN688" s="99"/>
      <c r="AO688" s="99"/>
      <c r="AP688" s="99"/>
      <c r="AQ688" s="99"/>
      <c r="AR688" s="99"/>
      <c r="AS688" s="99"/>
      <c r="AT688" s="99"/>
      <c r="AU688" s="99"/>
      <c r="AV688" s="99"/>
      <c r="AW688" s="99"/>
      <c r="AX688" s="99"/>
      <c r="AY688" s="99"/>
    </row>
    <row r="689" spans="30:51" ht="13">
      <c r="AD689" s="99"/>
      <c r="AE689" s="99"/>
      <c r="AF689" s="99"/>
      <c r="AG689" s="99"/>
      <c r="AH689" s="99"/>
      <c r="AI689" s="99"/>
      <c r="AJ689" s="99"/>
      <c r="AK689" s="99"/>
      <c r="AL689" s="99"/>
      <c r="AM689" s="99"/>
      <c r="AN689" s="99"/>
      <c r="AO689" s="99"/>
      <c r="AP689" s="99"/>
      <c r="AQ689" s="99"/>
      <c r="AR689" s="99"/>
      <c r="AS689" s="99"/>
      <c r="AT689" s="99"/>
      <c r="AU689" s="99"/>
      <c r="AV689" s="99"/>
      <c r="AW689" s="99"/>
      <c r="AX689" s="99"/>
      <c r="AY689" s="99"/>
    </row>
    <row r="690" spans="30:51" ht="13">
      <c r="AD690" s="99"/>
      <c r="AE690" s="99"/>
      <c r="AF690" s="99"/>
      <c r="AG690" s="99"/>
      <c r="AH690" s="99"/>
      <c r="AI690" s="99"/>
      <c r="AJ690" s="99"/>
      <c r="AK690" s="99"/>
      <c r="AL690" s="99"/>
      <c r="AM690" s="99"/>
      <c r="AN690" s="99"/>
      <c r="AO690" s="99"/>
      <c r="AP690" s="99"/>
      <c r="AQ690" s="99"/>
      <c r="AR690" s="99"/>
      <c r="AS690" s="99"/>
      <c r="AT690" s="99"/>
      <c r="AU690" s="99"/>
      <c r="AV690" s="99"/>
      <c r="AW690" s="99"/>
      <c r="AX690" s="99"/>
      <c r="AY690" s="99"/>
    </row>
    <row r="691" spans="30:51" ht="13">
      <c r="AD691" s="99"/>
      <c r="AE691" s="99"/>
      <c r="AF691" s="99"/>
      <c r="AG691" s="99"/>
      <c r="AH691" s="99"/>
      <c r="AI691" s="99"/>
      <c r="AJ691" s="99"/>
      <c r="AK691" s="99"/>
      <c r="AL691" s="99"/>
      <c r="AM691" s="99"/>
      <c r="AN691" s="99"/>
      <c r="AO691" s="99"/>
      <c r="AP691" s="99"/>
      <c r="AQ691" s="99"/>
      <c r="AR691" s="99"/>
      <c r="AS691" s="99"/>
      <c r="AT691" s="99"/>
      <c r="AU691" s="99"/>
      <c r="AV691" s="99"/>
      <c r="AW691" s="99"/>
      <c r="AX691" s="99"/>
      <c r="AY691" s="99"/>
    </row>
    <row r="692" spans="30:51" ht="13">
      <c r="AD692" s="99"/>
      <c r="AE692" s="99"/>
      <c r="AF692" s="99"/>
      <c r="AG692" s="99"/>
      <c r="AH692" s="99"/>
      <c r="AI692" s="99"/>
      <c r="AJ692" s="99"/>
      <c r="AK692" s="99"/>
      <c r="AL692" s="99"/>
      <c r="AM692" s="99"/>
      <c r="AN692" s="99"/>
      <c r="AO692" s="99"/>
      <c r="AP692" s="99"/>
      <c r="AQ692" s="99"/>
      <c r="AR692" s="99"/>
      <c r="AS692" s="99"/>
      <c r="AT692" s="99"/>
      <c r="AU692" s="99"/>
      <c r="AV692" s="99"/>
      <c r="AW692" s="99"/>
      <c r="AX692" s="99"/>
      <c r="AY692" s="99"/>
    </row>
    <row r="693" spans="30:51" ht="13">
      <c r="AD693" s="99"/>
      <c r="AE693" s="99"/>
      <c r="AF693" s="99"/>
      <c r="AG693" s="99"/>
      <c r="AH693" s="99"/>
      <c r="AI693" s="99"/>
      <c r="AJ693" s="99"/>
      <c r="AK693" s="99"/>
      <c r="AL693" s="99"/>
      <c r="AM693" s="99"/>
      <c r="AN693" s="99"/>
      <c r="AO693" s="99"/>
      <c r="AP693" s="99"/>
      <c r="AQ693" s="99"/>
      <c r="AR693" s="99"/>
      <c r="AS693" s="99"/>
      <c r="AT693" s="99"/>
      <c r="AU693" s="99"/>
      <c r="AV693" s="99"/>
      <c r="AW693" s="99"/>
      <c r="AX693" s="99"/>
      <c r="AY693" s="99"/>
    </row>
    <row r="694" spans="30:51" ht="13">
      <c r="AD694" s="99"/>
      <c r="AE694" s="99"/>
      <c r="AF694" s="99"/>
      <c r="AG694" s="99"/>
      <c r="AH694" s="99"/>
      <c r="AI694" s="99"/>
      <c r="AJ694" s="99"/>
      <c r="AK694" s="99"/>
      <c r="AL694" s="99"/>
      <c r="AM694" s="99"/>
      <c r="AN694" s="99"/>
      <c r="AO694" s="99"/>
      <c r="AP694" s="99"/>
      <c r="AQ694" s="99"/>
      <c r="AR694" s="99"/>
      <c r="AS694" s="99"/>
      <c r="AT694" s="99"/>
      <c r="AU694" s="99"/>
      <c r="AV694" s="99"/>
      <c r="AW694" s="99"/>
      <c r="AX694" s="99"/>
      <c r="AY694" s="99"/>
    </row>
    <row r="695" spans="30:51" ht="13">
      <c r="AD695" s="99"/>
      <c r="AE695" s="99"/>
      <c r="AF695" s="99"/>
      <c r="AG695" s="99"/>
      <c r="AH695" s="99"/>
      <c r="AI695" s="99"/>
      <c r="AJ695" s="99"/>
      <c r="AK695" s="99"/>
      <c r="AL695" s="99"/>
      <c r="AM695" s="99"/>
      <c r="AN695" s="99"/>
      <c r="AO695" s="99"/>
      <c r="AP695" s="99"/>
      <c r="AQ695" s="99"/>
      <c r="AR695" s="99"/>
      <c r="AS695" s="99"/>
      <c r="AT695" s="99"/>
      <c r="AU695" s="99"/>
      <c r="AV695" s="99"/>
      <c r="AW695" s="99"/>
      <c r="AX695" s="99"/>
      <c r="AY695" s="99"/>
    </row>
    <row r="696" spans="30:51" ht="13">
      <c r="AD696" s="99"/>
      <c r="AE696" s="99"/>
      <c r="AF696" s="99"/>
      <c r="AG696" s="99"/>
      <c r="AH696" s="99"/>
      <c r="AI696" s="99"/>
      <c r="AJ696" s="99"/>
      <c r="AK696" s="99"/>
      <c r="AL696" s="99"/>
      <c r="AM696" s="99"/>
      <c r="AN696" s="99"/>
      <c r="AO696" s="99"/>
      <c r="AP696" s="99"/>
      <c r="AQ696" s="99"/>
      <c r="AR696" s="99"/>
      <c r="AS696" s="99"/>
      <c r="AT696" s="99"/>
      <c r="AU696" s="99"/>
      <c r="AV696" s="99"/>
      <c r="AW696" s="99"/>
      <c r="AX696" s="99"/>
      <c r="AY696" s="99"/>
    </row>
    <row r="697" spans="30:51" ht="13">
      <c r="AD697" s="99"/>
      <c r="AE697" s="99"/>
      <c r="AF697" s="99"/>
      <c r="AG697" s="99"/>
      <c r="AH697" s="99"/>
      <c r="AI697" s="99"/>
      <c r="AJ697" s="99"/>
      <c r="AK697" s="99"/>
      <c r="AL697" s="99"/>
      <c r="AM697" s="99"/>
      <c r="AN697" s="99"/>
      <c r="AO697" s="99"/>
      <c r="AP697" s="99"/>
      <c r="AQ697" s="99"/>
      <c r="AR697" s="99"/>
      <c r="AS697" s="99"/>
      <c r="AT697" s="99"/>
      <c r="AU697" s="99"/>
      <c r="AV697" s="99"/>
      <c r="AW697" s="99"/>
      <c r="AX697" s="99"/>
      <c r="AY697" s="99"/>
    </row>
    <row r="698" spans="30:51" ht="13">
      <c r="AD698" s="99"/>
      <c r="AE698" s="99"/>
      <c r="AF698" s="99"/>
      <c r="AG698" s="99"/>
      <c r="AH698" s="99"/>
      <c r="AI698" s="99"/>
      <c r="AJ698" s="99"/>
      <c r="AK698" s="99"/>
      <c r="AL698" s="99"/>
      <c r="AM698" s="99"/>
      <c r="AN698" s="99"/>
      <c r="AO698" s="99"/>
      <c r="AP698" s="99"/>
      <c r="AQ698" s="99"/>
      <c r="AR698" s="99"/>
      <c r="AS698" s="99"/>
      <c r="AT698" s="99"/>
      <c r="AU698" s="99"/>
      <c r="AV698" s="99"/>
      <c r="AW698" s="99"/>
      <c r="AX698" s="99"/>
      <c r="AY698" s="99"/>
    </row>
    <row r="699" spans="30:51" ht="13">
      <c r="AD699" s="99"/>
      <c r="AE699" s="99"/>
      <c r="AF699" s="99"/>
      <c r="AG699" s="99"/>
      <c r="AH699" s="99"/>
      <c r="AI699" s="99"/>
      <c r="AJ699" s="99"/>
      <c r="AK699" s="99"/>
      <c r="AL699" s="99"/>
      <c r="AM699" s="99"/>
      <c r="AN699" s="99"/>
      <c r="AO699" s="99"/>
      <c r="AP699" s="99"/>
      <c r="AQ699" s="99"/>
      <c r="AR699" s="99"/>
      <c r="AS699" s="99"/>
      <c r="AT699" s="99"/>
      <c r="AU699" s="99"/>
      <c r="AV699" s="99"/>
      <c r="AW699" s="99"/>
      <c r="AX699" s="99"/>
      <c r="AY699" s="99"/>
    </row>
    <row r="700" spans="30:51" ht="13">
      <c r="AD700" s="99"/>
      <c r="AE700" s="99"/>
      <c r="AF700" s="99"/>
      <c r="AG700" s="99"/>
      <c r="AH700" s="99"/>
      <c r="AI700" s="99"/>
      <c r="AJ700" s="99"/>
      <c r="AK700" s="99"/>
      <c r="AL700" s="99"/>
      <c r="AM700" s="99"/>
      <c r="AN700" s="99"/>
      <c r="AO700" s="99"/>
      <c r="AP700" s="99"/>
      <c r="AQ700" s="99"/>
      <c r="AR700" s="99"/>
      <c r="AS700" s="99"/>
      <c r="AT700" s="99"/>
      <c r="AU700" s="99"/>
      <c r="AV700" s="99"/>
      <c r="AW700" s="99"/>
      <c r="AX700" s="99"/>
      <c r="AY700" s="99"/>
    </row>
    <row r="701" spans="30:51" ht="13">
      <c r="AD701" s="99"/>
      <c r="AE701" s="99"/>
      <c r="AF701" s="99"/>
      <c r="AG701" s="99"/>
      <c r="AH701" s="99"/>
      <c r="AI701" s="99"/>
      <c r="AJ701" s="99"/>
      <c r="AK701" s="99"/>
      <c r="AL701" s="99"/>
      <c r="AM701" s="99"/>
      <c r="AN701" s="99"/>
      <c r="AO701" s="99"/>
      <c r="AP701" s="99"/>
      <c r="AQ701" s="99"/>
      <c r="AR701" s="99"/>
      <c r="AS701" s="99"/>
      <c r="AT701" s="99"/>
      <c r="AU701" s="99"/>
      <c r="AV701" s="99"/>
      <c r="AW701" s="99"/>
      <c r="AX701" s="99"/>
      <c r="AY701" s="99"/>
    </row>
    <row r="702" spans="30:51" ht="13">
      <c r="AD702" s="99"/>
      <c r="AE702" s="99"/>
      <c r="AF702" s="99"/>
      <c r="AG702" s="99"/>
      <c r="AH702" s="99"/>
      <c r="AI702" s="99"/>
      <c r="AJ702" s="99"/>
      <c r="AK702" s="99"/>
      <c r="AL702" s="99"/>
      <c r="AM702" s="99"/>
      <c r="AN702" s="99"/>
      <c r="AO702" s="99"/>
      <c r="AP702" s="99"/>
      <c r="AQ702" s="99"/>
      <c r="AR702" s="99"/>
      <c r="AS702" s="99"/>
      <c r="AT702" s="99"/>
      <c r="AU702" s="99"/>
      <c r="AV702" s="99"/>
      <c r="AW702" s="99"/>
      <c r="AX702" s="99"/>
      <c r="AY702" s="99"/>
    </row>
    <row r="703" spans="30:51" ht="13">
      <c r="AD703" s="99"/>
      <c r="AE703" s="99"/>
      <c r="AF703" s="99"/>
      <c r="AG703" s="99"/>
      <c r="AH703" s="99"/>
      <c r="AI703" s="99"/>
      <c r="AJ703" s="99"/>
      <c r="AK703" s="99"/>
      <c r="AL703" s="99"/>
      <c r="AM703" s="99"/>
      <c r="AN703" s="99"/>
      <c r="AO703" s="99"/>
      <c r="AP703" s="99"/>
      <c r="AQ703" s="99"/>
      <c r="AR703" s="99"/>
      <c r="AS703" s="99"/>
      <c r="AT703" s="99"/>
      <c r="AU703" s="99"/>
      <c r="AV703" s="99"/>
      <c r="AW703" s="99"/>
      <c r="AX703" s="99"/>
      <c r="AY703" s="99"/>
    </row>
    <row r="704" spans="30:51" ht="13">
      <c r="AD704" s="99"/>
      <c r="AE704" s="99"/>
      <c r="AF704" s="99"/>
      <c r="AG704" s="99"/>
      <c r="AH704" s="99"/>
      <c r="AI704" s="99"/>
      <c r="AJ704" s="99"/>
      <c r="AK704" s="99"/>
      <c r="AL704" s="99"/>
      <c r="AM704" s="99"/>
      <c r="AN704" s="99"/>
      <c r="AO704" s="99"/>
      <c r="AP704" s="99"/>
      <c r="AQ704" s="99"/>
      <c r="AR704" s="99"/>
      <c r="AS704" s="99"/>
      <c r="AT704" s="99"/>
      <c r="AU704" s="99"/>
      <c r="AV704" s="99"/>
      <c r="AW704" s="99"/>
      <c r="AX704" s="99"/>
      <c r="AY704" s="99"/>
    </row>
    <row r="705" spans="30:51" ht="13">
      <c r="AD705" s="99"/>
      <c r="AE705" s="99"/>
      <c r="AF705" s="99"/>
      <c r="AG705" s="99"/>
      <c r="AH705" s="99"/>
      <c r="AI705" s="99"/>
      <c r="AJ705" s="99"/>
      <c r="AK705" s="99"/>
      <c r="AL705" s="99"/>
      <c r="AM705" s="99"/>
      <c r="AN705" s="99"/>
      <c r="AO705" s="99"/>
      <c r="AP705" s="99"/>
      <c r="AQ705" s="99"/>
      <c r="AR705" s="99"/>
      <c r="AS705" s="99"/>
      <c r="AT705" s="99"/>
      <c r="AU705" s="99"/>
      <c r="AV705" s="99"/>
      <c r="AW705" s="99"/>
      <c r="AX705" s="99"/>
      <c r="AY705" s="99"/>
    </row>
    <row r="706" spans="30:51" ht="13">
      <c r="AD706" s="99"/>
      <c r="AE706" s="99"/>
      <c r="AF706" s="99"/>
      <c r="AG706" s="99"/>
      <c r="AH706" s="99"/>
      <c r="AI706" s="99"/>
      <c r="AJ706" s="99"/>
      <c r="AK706" s="99"/>
      <c r="AL706" s="99"/>
      <c r="AM706" s="99"/>
      <c r="AN706" s="99"/>
      <c r="AO706" s="99"/>
      <c r="AP706" s="99"/>
      <c r="AQ706" s="99"/>
      <c r="AR706" s="99"/>
      <c r="AS706" s="99"/>
      <c r="AT706" s="99"/>
      <c r="AU706" s="99"/>
      <c r="AV706" s="99"/>
      <c r="AW706" s="99"/>
      <c r="AX706" s="99"/>
      <c r="AY706" s="99"/>
    </row>
    <row r="707" spans="30:51" ht="13">
      <c r="AD707" s="99"/>
      <c r="AE707" s="99"/>
      <c r="AF707" s="99"/>
      <c r="AG707" s="99"/>
      <c r="AH707" s="99"/>
      <c r="AI707" s="99"/>
      <c r="AJ707" s="99"/>
      <c r="AK707" s="99"/>
      <c r="AL707" s="99"/>
      <c r="AM707" s="99"/>
      <c r="AN707" s="99"/>
      <c r="AO707" s="99"/>
      <c r="AP707" s="99"/>
      <c r="AQ707" s="99"/>
      <c r="AR707" s="99"/>
      <c r="AS707" s="99"/>
      <c r="AT707" s="99"/>
      <c r="AU707" s="99"/>
      <c r="AV707" s="99"/>
      <c r="AW707" s="99"/>
      <c r="AX707" s="99"/>
      <c r="AY707" s="99"/>
    </row>
    <row r="708" spans="30:51" ht="13">
      <c r="AD708" s="99"/>
      <c r="AE708" s="99"/>
      <c r="AF708" s="99"/>
      <c r="AG708" s="99"/>
      <c r="AH708" s="99"/>
      <c r="AI708" s="99"/>
      <c r="AJ708" s="99"/>
      <c r="AK708" s="99"/>
      <c r="AL708" s="99"/>
      <c r="AM708" s="99"/>
      <c r="AN708" s="99"/>
      <c r="AO708" s="99"/>
      <c r="AP708" s="99"/>
      <c r="AQ708" s="99"/>
      <c r="AR708" s="99"/>
      <c r="AS708" s="99"/>
      <c r="AT708" s="99"/>
      <c r="AU708" s="99"/>
      <c r="AV708" s="99"/>
      <c r="AW708" s="99"/>
      <c r="AX708" s="99"/>
      <c r="AY708" s="99"/>
    </row>
    <row r="709" spans="30:51" ht="13">
      <c r="AD709" s="99"/>
      <c r="AE709" s="99"/>
      <c r="AF709" s="99"/>
      <c r="AG709" s="99"/>
      <c r="AH709" s="99"/>
      <c r="AI709" s="99"/>
      <c r="AJ709" s="99"/>
      <c r="AK709" s="99"/>
      <c r="AL709" s="99"/>
      <c r="AM709" s="99"/>
      <c r="AN709" s="99"/>
      <c r="AO709" s="99"/>
      <c r="AP709" s="99"/>
      <c r="AQ709" s="99"/>
      <c r="AR709" s="99"/>
      <c r="AS709" s="99"/>
      <c r="AT709" s="99"/>
      <c r="AU709" s="99"/>
      <c r="AV709" s="99"/>
      <c r="AW709" s="99"/>
      <c r="AX709" s="99"/>
      <c r="AY709" s="99"/>
    </row>
    <row r="710" spans="30:51" ht="13">
      <c r="AD710" s="99"/>
      <c r="AE710" s="99"/>
      <c r="AF710" s="99"/>
      <c r="AG710" s="99"/>
      <c r="AH710" s="99"/>
      <c r="AI710" s="99"/>
      <c r="AJ710" s="99"/>
      <c r="AK710" s="99"/>
      <c r="AL710" s="99"/>
      <c r="AM710" s="99"/>
      <c r="AN710" s="99"/>
      <c r="AO710" s="99"/>
      <c r="AP710" s="99"/>
      <c r="AQ710" s="99"/>
      <c r="AR710" s="99"/>
      <c r="AS710" s="99"/>
      <c r="AT710" s="99"/>
      <c r="AU710" s="99"/>
      <c r="AV710" s="99"/>
      <c r="AW710" s="99"/>
      <c r="AX710" s="99"/>
      <c r="AY710" s="99"/>
    </row>
    <row r="711" spans="30:51" ht="13">
      <c r="AD711" s="99"/>
      <c r="AE711" s="99"/>
      <c r="AF711" s="99"/>
      <c r="AG711" s="99"/>
      <c r="AH711" s="99"/>
      <c r="AI711" s="99"/>
      <c r="AJ711" s="99"/>
      <c r="AK711" s="99"/>
      <c r="AL711" s="99"/>
      <c r="AM711" s="99"/>
      <c r="AN711" s="99"/>
      <c r="AO711" s="99"/>
      <c r="AP711" s="99"/>
      <c r="AQ711" s="99"/>
      <c r="AR711" s="99"/>
      <c r="AS711" s="99"/>
      <c r="AT711" s="99"/>
      <c r="AU711" s="99"/>
      <c r="AV711" s="99"/>
      <c r="AW711" s="99"/>
      <c r="AX711" s="99"/>
      <c r="AY711" s="99"/>
    </row>
    <row r="712" spans="30:51" ht="13">
      <c r="AD712" s="99"/>
      <c r="AE712" s="99"/>
      <c r="AF712" s="99"/>
      <c r="AG712" s="99"/>
      <c r="AH712" s="99"/>
      <c r="AI712" s="99"/>
      <c r="AJ712" s="99"/>
      <c r="AK712" s="99"/>
      <c r="AL712" s="99"/>
      <c r="AM712" s="99"/>
      <c r="AN712" s="99"/>
      <c r="AO712" s="99"/>
      <c r="AP712" s="99"/>
      <c r="AQ712" s="99"/>
      <c r="AR712" s="99"/>
      <c r="AS712" s="99"/>
      <c r="AT712" s="99"/>
      <c r="AU712" s="99"/>
      <c r="AV712" s="99"/>
      <c r="AW712" s="99"/>
      <c r="AX712" s="99"/>
      <c r="AY712" s="99"/>
    </row>
    <row r="713" spans="30:51" ht="13">
      <c r="AD713" s="99"/>
      <c r="AE713" s="99"/>
      <c r="AF713" s="99"/>
      <c r="AG713" s="99"/>
      <c r="AH713" s="99"/>
      <c r="AI713" s="99"/>
      <c r="AJ713" s="99"/>
      <c r="AK713" s="99"/>
      <c r="AL713" s="99"/>
      <c r="AM713" s="99"/>
      <c r="AN713" s="99"/>
      <c r="AO713" s="99"/>
      <c r="AP713" s="99"/>
      <c r="AQ713" s="99"/>
      <c r="AR713" s="99"/>
      <c r="AS713" s="99"/>
      <c r="AT713" s="99"/>
      <c r="AU713" s="99"/>
      <c r="AV713" s="99"/>
      <c r="AW713" s="99"/>
      <c r="AX713" s="99"/>
      <c r="AY713" s="99"/>
    </row>
    <row r="714" spans="30:51" ht="13">
      <c r="AD714" s="99"/>
      <c r="AE714" s="99"/>
      <c r="AF714" s="99"/>
      <c r="AG714" s="99"/>
      <c r="AH714" s="99"/>
      <c r="AI714" s="99"/>
      <c r="AJ714" s="99"/>
      <c r="AK714" s="99"/>
      <c r="AL714" s="99"/>
      <c r="AM714" s="99"/>
      <c r="AN714" s="99"/>
      <c r="AO714" s="99"/>
      <c r="AP714" s="99"/>
      <c r="AQ714" s="99"/>
      <c r="AR714" s="99"/>
      <c r="AS714" s="99"/>
      <c r="AT714" s="99"/>
      <c r="AU714" s="99"/>
      <c r="AV714" s="99"/>
      <c r="AW714" s="99"/>
      <c r="AX714" s="99"/>
      <c r="AY714" s="99"/>
    </row>
    <row r="715" spans="30:51" ht="13">
      <c r="AD715" s="99"/>
      <c r="AE715" s="99"/>
      <c r="AF715" s="99"/>
      <c r="AG715" s="99"/>
      <c r="AH715" s="99"/>
      <c r="AI715" s="99"/>
      <c r="AJ715" s="99"/>
      <c r="AK715" s="99"/>
      <c r="AL715" s="99"/>
      <c r="AM715" s="99"/>
      <c r="AN715" s="99"/>
      <c r="AO715" s="99"/>
      <c r="AP715" s="99"/>
      <c r="AQ715" s="99"/>
      <c r="AR715" s="99"/>
      <c r="AS715" s="99"/>
      <c r="AT715" s="99"/>
      <c r="AU715" s="99"/>
      <c r="AV715" s="99"/>
      <c r="AW715" s="99"/>
      <c r="AX715" s="99"/>
      <c r="AY715" s="99"/>
    </row>
    <row r="716" spans="30:51" ht="13">
      <c r="AD716" s="99"/>
      <c r="AE716" s="99"/>
      <c r="AF716" s="99"/>
      <c r="AG716" s="99"/>
      <c r="AH716" s="99"/>
      <c r="AI716" s="99"/>
      <c r="AJ716" s="99"/>
      <c r="AK716" s="99"/>
      <c r="AL716" s="99"/>
      <c r="AM716" s="99"/>
      <c r="AN716" s="99"/>
      <c r="AO716" s="99"/>
      <c r="AP716" s="99"/>
      <c r="AQ716" s="99"/>
      <c r="AR716" s="99"/>
      <c r="AS716" s="99"/>
      <c r="AT716" s="99"/>
      <c r="AU716" s="99"/>
      <c r="AV716" s="99"/>
      <c r="AW716" s="99"/>
      <c r="AX716" s="99"/>
      <c r="AY716" s="99"/>
    </row>
    <row r="717" spans="30:51" ht="13">
      <c r="AD717" s="99"/>
      <c r="AE717" s="99"/>
      <c r="AF717" s="99"/>
      <c r="AG717" s="99"/>
      <c r="AH717" s="99"/>
      <c r="AI717" s="99"/>
      <c r="AJ717" s="99"/>
      <c r="AK717" s="99"/>
      <c r="AL717" s="99"/>
      <c r="AM717" s="99"/>
      <c r="AN717" s="99"/>
      <c r="AO717" s="99"/>
      <c r="AP717" s="99"/>
      <c r="AQ717" s="99"/>
      <c r="AR717" s="99"/>
      <c r="AS717" s="99"/>
      <c r="AT717" s="99"/>
      <c r="AU717" s="99"/>
      <c r="AV717" s="99"/>
      <c r="AW717" s="99"/>
      <c r="AX717" s="99"/>
      <c r="AY717" s="99"/>
    </row>
    <row r="718" spans="30:51" ht="13">
      <c r="AD718" s="99"/>
      <c r="AE718" s="99"/>
      <c r="AF718" s="99"/>
      <c r="AG718" s="99"/>
      <c r="AH718" s="99"/>
      <c r="AI718" s="99"/>
      <c r="AJ718" s="99"/>
      <c r="AK718" s="99"/>
      <c r="AL718" s="99"/>
      <c r="AM718" s="99"/>
      <c r="AN718" s="99"/>
      <c r="AO718" s="99"/>
      <c r="AP718" s="99"/>
      <c r="AQ718" s="99"/>
      <c r="AR718" s="99"/>
      <c r="AS718" s="99"/>
      <c r="AT718" s="99"/>
      <c r="AU718" s="99"/>
      <c r="AV718" s="99"/>
      <c r="AW718" s="99"/>
      <c r="AX718" s="99"/>
      <c r="AY718" s="99"/>
    </row>
    <row r="719" spans="30:51" ht="13">
      <c r="AD719" s="99"/>
      <c r="AE719" s="99"/>
      <c r="AF719" s="99"/>
      <c r="AG719" s="99"/>
      <c r="AH719" s="99"/>
      <c r="AI719" s="99"/>
      <c r="AJ719" s="99"/>
      <c r="AK719" s="99"/>
      <c r="AL719" s="99"/>
      <c r="AM719" s="99"/>
      <c r="AN719" s="99"/>
      <c r="AO719" s="99"/>
      <c r="AP719" s="99"/>
      <c r="AQ719" s="99"/>
      <c r="AR719" s="99"/>
      <c r="AS719" s="99"/>
      <c r="AT719" s="99"/>
      <c r="AU719" s="99"/>
      <c r="AV719" s="99"/>
      <c r="AW719" s="99"/>
      <c r="AX719" s="99"/>
      <c r="AY719" s="99"/>
    </row>
    <row r="720" spans="30:51" ht="13">
      <c r="AD720" s="99"/>
      <c r="AE720" s="99"/>
      <c r="AF720" s="99"/>
      <c r="AG720" s="99"/>
      <c r="AH720" s="99"/>
      <c r="AI720" s="99"/>
      <c r="AJ720" s="99"/>
      <c r="AK720" s="99"/>
      <c r="AL720" s="99"/>
      <c r="AM720" s="99"/>
      <c r="AN720" s="99"/>
      <c r="AO720" s="99"/>
      <c r="AP720" s="99"/>
      <c r="AQ720" s="99"/>
      <c r="AR720" s="99"/>
      <c r="AS720" s="99"/>
      <c r="AT720" s="99"/>
      <c r="AU720" s="99"/>
      <c r="AV720" s="99"/>
      <c r="AW720" s="99"/>
      <c r="AX720" s="99"/>
      <c r="AY720" s="99"/>
    </row>
    <row r="721" spans="30:51" ht="13">
      <c r="AD721" s="99"/>
      <c r="AE721" s="99"/>
      <c r="AF721" s="99"/>
      <c r="AG721" s="99"/>
      <c r="AH721" s="99"/>
      <c r="AI721" s="99"/>
      <c r="AJ721" s="99"/>
      <c r="AK721" s="99"/>
      <c r="AL721" s="99"/>
      <c r="AM721" s="99"/>
      <c r="AN721" s="99"/>
      <c r="AO721" s="99"/>
      <c r="AP721" s="99"/>
      <c r="AQ721" s="99"/>
      <c r="AR721" s="99"/>
      <c r="AS721" s="99"/>
      <c r="AT721" s="99"/>
      <c r="AU721" s="99"/>
      <c r="AV721" s="99"/>
      <c r="AW721" s="99"/>
      <c r="AX721" s="99"/>
      <c r="AY721" s="99"/>
    </row>
    <row r="722" spans="30:51" ht="13">
      <c r="AD722" s="99"/>
      <c r="AE722" s="99"/>
      <c r="AF722" s="99"/>
      <c r="AG722" s="99"/>
      <c r="AH722" s="99"/>
      <c r="AI722" s="99"/>
      <c r="AJ722" s="99"/>
      <c r="AK722" s="99"/>
      <c r="AL722" s="99"/>
      <c r="AM722" s="99"/>
      <c r="AN722" s="99"/>
      <c r="AO722" s="99"/>
      <c r="AP722" s="99"/>
      <c r="AQ722" s="99"/>
      <c r="AR722" s="99"/>
      <c r="AS722" s="99"/>
      <c r="AT722" s="99"/>
      <c r="AU722" s="99"/>
      <c r="AV722" s="99"/>
      <c r="AW722" s="99"/>
      <c r="AX722" s="99"/>
      <c r="AY722" s="99"/>
    </row>
    <row r="723" spans="30:51" ht="13">
      <c r="AD723" s="99"/>
      <c r="AE723" s="99"/>
      <c r="AF723" s="99"/>
      <c r="AG723" s="99"/>
      <c r="AH723" s="99"/>
      <c r="AI723" s="99"/>
      <c r="AJ723" s="99"/>
      <c r="AK723" s="99"/>
      <c r="AL723" s="99"/>
      <c r="AM723" s="99"/>
      <c r="AN723" s="99"/>
      <c r="AO723" s="99"/>
      <c r="AP723" s="99"/>
      <c r="AQ723" s="99"/>
      <c r="AR723" s="99"/>
      <c r="AS723" s="99"/>
      <c r="AT723" s="99"/>
      <c r="AU723" s="99"/>
      <c r="AV723" s="99"/>
      <c r="AW723" s="99"/>
      <c r="AX723" s="99"/>
      <c r="AY723" s="99"/>
    </row>
    <row r="724" spans="30:51" ht="13">
      <c r="AD724" s="99"/>
      <c r="AE724" s="99"/>
      <c r="AF724" s="99"/>
      <c r="AG724" s="99"/>
      <c r="AH724" s="99"/>
      <c r="AI724" s="99"/>
      <c r="AJ724" s="99"/>
      <c r="AK724" s="99"/>
      <c r="AL724" s="99"/>
      <c r="AM724" s="99"/>
      <c r="AN724" s="99"/>
      <c r="AO724" s="99"/>
      <c r="AP724" s="99"/>
      <c r="AQ724" s="99"/>
      <c r="AR724" s="99"/>
      <c r="AS724" s="99"/>
      <c r="AT724" s="99"/>
      <c r="AU724" s="99"/>
      <c r="AV724" s="99"/>
      <c r="AW724" s="99"/>
      <c r="AX724" s="99"/>
      <c r="AY724" s="99"/>
    </row>
    <row r="725" spans="30:51" ht="13">
      <c r="AD725" s="99"/>
      <c r="AE725" s="99"/>
      <c r="AF725" s="99"/>
      <c r="AG725" s="99"/>
      <c r="AH725" s="99"/>
      <c r="AI725" s="99"/>
      <c r="AJ725" s="99"/>
      <c r="AK725" s="99"/>
      <c r="AL725" s="99"/>
      <c r="AM725" s="99"/>
      <c r="AN725" s="99"/>
      <c r="AO725" s="99"/>
      <c r="AP725" s="99"/>
      <c r="AQ725" s="99"/>
      <c r="AR725" s="99"/>
      <c r="AS725" s="99"/>
      <c r="AT725" s="99"/>
      <c r="AU725" s="99"/>
      <c r="AV725" s="99"/>
      <c r="AW725" s="99"/>
      <c r="AX725" s="99"/>
      <c r="AY725" s="99"/>
    </row>
    <row r="726" spans="30:51" ht="13">
      <c r="AD726" s="99"/>
      <c r="AE726" s="99"/>
      <c r="AF726" s="99"/>
      <c r="AG726" s="99"/>
      <c r="AH726" s="99"/>
      <c r="AI726" s="99"/>
      <c r="AJ726" s="99"/>
      <c r="AK726" s="99"/>
      <c r="AL726" s="99"/>
      <c r="AM726" s="99"/>
      <c r="AN726" s="99"/>
      <c r="AO726" s="99"/>
      <c r="AP726" s="99"/>
      <c r="AQ726" s="99"/>
      <c r="AR726" s="99"/>
      <c r="AS726" s="99"/>
      <c r="AT726" s="99"/>
      <c r="AU726" s="99"/>
      <c r="AV726" s="99"/>
      <c r="AW726" s="99"/>
      <c r="AX726" s="99"/>
      <c r="AY726" s="99"/>
    </row>
    <row r="727" spans="30:51" ht="13">
      <c r="AD727" s="99"/>
      <c r="AE727" s="99"/>
      <c r="AF727" s="99"/>
      <c r="AG727" s="99"/>
      <c r="AH727" s="99"/>
      <c r="AI727" s="99"/>
      <c r="AJ727" s="99"/>
      <c r="AK727" s="99"/>
      <c r="AL727" s="99"/>
      <c r="AM727" s="99"/>
      <c r="AN727" s="99"/>
      <c r="AO727" s="99"/>
      <c r="AP727" s="99"/>
      <c r="AQ727" s="99"/>
      <c r="AR727" s="99"/>
      <c r="AS727" s="99"/>
      <c r="AT727" s="99"/>
      <c r="AU727" s="99"/>
      <c r="AV727" s="99"/>
      <c r="AW727" s="99"/>
      <c r="AX727" s="99"/>
      <c r="AY727" s="99"/>
    </row>
    <row r="728" spans="30:51" ht="13">
      <c r="AD728" s="99"/>
      <c r="AE728" s="99"/>
      <c r="AF728" s="99"/>
      <c r="AG728" s="99"/>
      <c r="AH728" s="99"/>
      <c r="AI728" s="99"/>
      <c r="AJ728" s="99"/>
      <c r="AK728" s="99"/>
      <c r="AL728" s="99"/>
      <c r="AM728" s="99"/>
      <c r="AN728" s="99"/>
      <c r="AO728" s="99"/>
      <c r="AP728" s="99"/>
      <c r="AQ728" s="99"/>
      <c r="AR728" s="99"/>
      <c r="AS728" s="99"/>
      <c r="AT728" s="99"/>
      <c r="AU728" s="99"/>
      <c r="AV728" s="99"/>
      <c r="AW728" s="99"/>
      <c r="AX728" s="99"/>
      <c r="AY728" s="99"/>
    </row>
    <row r="729" spans="30:51" ht="13">
      <c r="AD729" s="99"/>
      <c r="AE729" s="99"/>
      <c r="AF729" s="99"/>
      <c r="AG729" s="99"/>
      <c r="AH729" s="99"/>
      <c r="AI729" s="99"/>
      <c r="AJ729" s="99"/>
      <c r="AK729" s="99"/>
      <c r="AL729" s="99"/>
      <c r="AM729" s="99"/>
      <c r="AN729" s="99"/>
      <c r="AO729" s="99"/>
      <c r="AP729" s="99"/>
      <c r="AQ729" s="99"/>
      <c r="AR729" s="99"/>
      <c r="AS729" s="99"/>
      <c r="AT729" s="99"/>
      <c r="AU729" s="99"/>
      <c r="AV729" s="99"/>
      <c r="AW729" s="99"/>
      <c r="AX729" s="99"/>
      <c r="AY729" s="99"/>
    </row>
    <row r="730" spans="30:51" ht="13">
      <c r="AD730" s="99"/>
      <c r="AE730" s="99"/>
      <c r="AF730" s="99"/>
      <c r="AG730" s="99"/>
      <c r="AH730" s="99"/>
      <c r="AI730" s="99"/>
      <c r="AJ730" s="99"/>
      <c r="AK730" s="99"/>
      <c r="AL730" s="99"/>
      <c r="AM730" s="99"/>
      <c r="AN730" s="99"/>
      <c r="AO730" s="99"/>
      <c r="AP730" s="99"/>
      <c r="AQ730" s="99"/>
      <c r="AR730" s="99"/>
      <c r="AS730" s="99"/>
      <c r="AT730" s="99"/>
      <c r="AU730" s="99"/>
      <c r="AV730" s="99"/>
      <c r="AW730" s="99"/>
      <c r="AX730" s="99"/>
      <c r="AY730" s="99"/>
    </row>
    <row r="731" spans="30:51" ht="13">
      <c r="AD731" s="99"/>
      <c r="AE731" s="99"/>
      <c r="AF731" s="99"/>
      <c r="AG731" s="99"/>
      <c r="AH731" s="99"/>
      <c r="AI731" s="99"/>
      <c r="AJ731" s="99"/>
      <c r="AK731" s="99"/>
      <c r="AL731" s="99"/>
      <c r="AM731" s="99"/>
      <c r="AN731" s="99"/>
      <c r="AO731" s="99"/>
      <c r="AP731" s="99"/>
      <c r="AQ731" s="99"/>
      <c r="AR731" s="99"/>
      <c r="AS731" s="99"/>
      <c r="AT731" s="99"/>
      <c r="AU731" s="99"/>
      <c r="AV731" s="99"/>
      <c r="AW731" s="99"/>
      <c r="AX731" s="99"/>
      <c r="AY731" s="99"/>
    </row>
    <row r="732" spans="30:51" ht="13">
      <c r="AD732" s="99"/>
      <c r="AE732" s="99"/>
      <c r="AF732" s="99"/>
      <c r="AG732" s="99"/>
      <c r="AH732" s="99"/>
      <c r="AI732" s="99"/>
      <c r="AJ732" s="99"/>
      <c r="AK732" s="99"/>
      <c r="AL732" s="99"/>
      <c r="AM732" s="99"/>
      <c r="AN732" s="99"/>
      <c r="AO732" s="99"/>
      <c r="AP732" s="99"/>
      <c r="AQ732" s="99"/>
      <c r="AR732" s="99"/>
      <c r="AS732" s="99"/>
      <c r="AT732" s="99"/>
      <c r="AU732" s="99"/>
      <c r="AV732" s="99"/>
      <c r="AW732" s="99"/>
      <c r="AX732" s="99"/>
      <c r="AY732" s="99"/>
    </row>
    <row r="733" spans="30:51" ht="13">
      <c r="AD733" s="99"/>
      <c r="AE733" s="99"/>
      <c r="AF733" s="99"/>
      <c r="AG733" s="99"/>
      <c r="AH733" s="99"/>
      <c r="AI733" s="99"/>
      <c r="AJ733" s="99"/>
      <c r="AK733" s="99"/>
      <c r="AL733" s="99"/>
      <c r="AM733" s="99"/>
      <c r="AN733" s="99"/>
      <c r="AO733" s="99"/>
      <c r="AP733" s="99"/>
      <c r="AQ733" s="99"/>
      <c r="AR733" s="99"/>
      <c r="AS733" s="99"/>
      <c r="AT733" s="99"/>
      <c r="AU733" s="99"/>
      <c r="AV733" s="99"/>
      <c r="AW733" s="99"/>
      <c r="AX733" s="99"/>
      <c r="AY733" s="99"/>
    </row>
    <row r="734" spans="30:51" ht="13">
      <c r="AD734" s="99"/>
      <c r="AE734" s="99"/>
      <c r="AF734" s="99"/>
      <c r="AG734" s="99"/>
      <c r="AH734" s="99"/>
      <c r="AI734" s="99"/>
      <c r="AJ734" s="99"/>
      <c r="AK734" s="99"/>
      <c r="AL734" s="99"/>
      <c r="AM734" s="99"/>
      <c r="AN734" s="99"/>
      <c r="AO734" s="99"/>
      <c r="AP734" s="99"/>
      <c r="AQ734" s="99"/>
      <c r="AR734" s="99"/>
      <c r="AS734" s="99"/>
      <c r="AT734" s="99"/>
      <c r="AU734" s="99"/>
      <c r="AV734" s="99"/>
      <c r="AW734" s="99"/>
      <c r="AX734" s="99"/>
      <c r="AY734" s="99"/>
    </row>
    <row r="735" spans="30:51" ht="13">
      <c r="AD735" s="99"/>
      <c r="AE735" s="99"/>
      <c r="AF735" s="99"/>
      <c r="AG735" s="99"/>
      <c r="AH735" s="99"/>
      <c r="AI735" s="99"/>
      <c r="AJ735" s="99"/>
      <c r="AK735" s="99"/>
      <c r="AL735" s="99"/>
      <c r="AM735" s="99"/>
      <c r="AN735" s="99"/>
      <c r="AO735" s="99"/>
      <c r="AP735" s="99"/>
      <c r="AQ735" s="99"/>
      <c r="AR735" s="99"/>
      <c r="AS735" s="99"/>
      <c r="AT735" s="99"/>
      <c r="AU735" s="99"/>
      <c r="AV735" s="99"/>
      <c r="AW735" s="99"/>
      <c r="AX735" s="99"/>
      <c r="AY735" s="99"/>
    </row>
    <row r="736" spans="30:51" ht="13">
      <c r="AD736" s="99"/>
      <c r="AE736" s="99"/>
      <c r="AF736" s="99"/>
      <c r="AG736" s="99"/>
      <c r="AH736" s="99"/>
      <c r="AI736" s="99"/>
      <c r="AJ736" s="99"/>
      <c r="AK736" s="99"/>
      <c r="AL736" s="99"/>
      <c r="AM736" s="99"/>
      <c r="AN736" s="99"/>
      <c r="AO736" s="99"/>
      <c r="AP736" s="99"/>
      <c r="AQ736" s="99"/>
      <c r="AR736" s="99"/>
      <c r="AS736" s="99"/>
      <c r="AT736" s="99"/>
      <c r="AU736" s="99"/>
      <c r="AV736" s="99"/>
      <c r="AW736" s="99"/>
      <c r="AX736" s="99"/>
      <c r="AY736" s="99"/>
    </row>
    <row r="737" spans="30:51" ht="13">
      <c r="AD737" s="99"/>
      <c r="AE737" s="99"/>
      <c r="AF737" s="99"/>
      <c r="AG737" s="99"/>
      <c r="AH737" s="99"/>
      <c r="AI737" s="99"/>
      <c r="AJ737" s="99"/>
      <c r="AK737" s="99"/>
      <c r="AL737" s="99"/>
      <c r="AM737" s="99"/>
      <c r="AN737" s="99"/>
      <c r="AO737" s="99"/>
      <c r="AP737" s="99"/>
      <c r="AQ737" s="99"/>
      <c r="AR737" s="99"/>
      <c r="AS737" s="99"/>
      <c r="AT737" s="99"/>
      <c r="AU737" s="99"/>
      <c r="AV737" s="99"/>
      <c r="AW737" s="99"/>
      <c r="AX737" s="99"/>
      <c r="AY737" s="99"/>
    </row>
    <row r="738" spans="30:51" ht="13">
      <c r="AD738" s="99"/>
      <c r="AE738" s="99"/>
      <c r="AF738" s="99"/>
      <c r="AG738" s="99"/>
      <c r="AH738" s="99"/>
      <c r="AI738" s="99"/>
      <c r="AJ738" s="99"/>
      <c r="AK738" s="99"/>
      <c r="AL738" s="99"/>
      <c r="AM738" s="99"/>
      <c r="AN738" s="99"/>
      <c r="AO738" s="99"/>
      <c r="AP738" s="99"/>
      <c r="AQ738" s="99"/>
      <c r="AR738" s="99"/>
      <c r="AS738" s="99"/>
      <c r="AT738" s="99"/>
      <c r="AU738" s="99"/>
      <c r="AV738" s="99"/>
      <c r="AW738" s="99"/>
      <c r="AX738" s="99"/>
      <c r="AY738" s="99"/>
    </row>
    <row r="739" spans="30:51" ht="13">
      <c r="AD739" s="99"/>
      <c r="AE739" s="99"/>
      <c r="AF739" s="99"/>
      <c r="AG739" s="99"/>
      <c r="AH739" s="99"/>
      <c r="AI739" s="99"/>
      <c r="AJ739" s="99"/>
      <c r="AK739" s="99"/>
      <c r="AL739" s="99"/>
      <c r="AM739" s="99"/>
      <c r="AN739" s="99"/>
      <c r="AO739" s="99"/>
      <c r="AP739" s="99"/>
      <c r="AQ739" s="99"/>
      <c r="AR739" s="99"/>
      <c r="AS739" s="99"/>
      <c r="AT739" s="99"/>
      <c r="AU739" s="99"/>
      <c r="AV739" s="99"/>
      <c r="AW739" s="99"/>
      <c r="AX739" s="99"/>
      <c r="AY739" s="99"/>
    </row>
    <row r="740" spans="30:51" ht="13">
      <c r="AD740" s="99"/>
      <c r="AE740" s="99"/>
      <c r="AF740" s="99"/>
      <c r="AG740" s="99"/>
      <c r="AH740" s="99"/>
      <c r="AI740" s="99"/>
      <c r="AJ740" s="99"/>
      <c r="AK740" s="99"/>
      <c r="AL740" s="99"/>
      <c r="AM740" s="99"/>
      <c r="AN740" s="99"/>
      <c r="AO740" s="99"/>
      <c r="AP740" s="99"/>
      <c r="AQ740" s="99"/>
      <c r="AR740" s="99"/>
      <c r="AS740" s="99"/>
      <c r="AT740" s="99"/>
      <c r="AU740" s="99"/>
      <c r="AV740" s="99"/>
      <c r="AW740" s="99"/>
      <c r="AX740" s="99"/>
      <c r="AY740" s="99"/>
    </row>
    <row r="741" spans="30:51" ht="13">
      <c r="AD741" s="99"/>
      <c r="AE741" s="99"/>
      <c r="AF741" s="99"/>
      <c r="AG741" s="99"/>
      <c r="AH741" s="99"/>
      <c r="AI741" s="99"/>
      <c r="AJ741" s="99"/>
      <c r="AK741" s="99"/>
      <c r="AL741" s="99"/>
      <c r="AM741" s="99"/>
      <c r="AN741" s="99"/>
      <c r="AO741" s="99"/>
      <c r="AP741" s="99"/>
      <c r="AQ741" s="99"/>
      <c r="AR741" s="99"/>
      <c r="AS741" s="99"/>
      <c r="AT741" s="99"/>
      <c r="AU741" s="99"/>
      <c r="AV741" s="99"/>
      <c r="AW741" s="99"/>
      <c r="AX741" s="99"/>
      <c r="AY741" s="99"/>
    </row>
    <row r="742" spans="30:51" ht="13">
      <c r="AD742" s="99"/>
      <c r="AE742" s="99"/>
      <c r="AF742" s="99"/>
      <c r="AG742" s="99"/>
      <c r="AH742" s="99"/>
      <c r="AI742" s="99"/>
      <c r="AJ742" s="99"/>
      <c r="AK742" s="99"/>
      <c r="AL742" s="99"/>
      <c r="AM742" s="99"/>
      <c r="AN742" s="99"/>
      <c r="AO742" s="99"/>
      <c r="AP742" s="99"/>
      <c r="AQ742" s="99"/>
      <c r="AR742" s="99"/>
      <c r="AS742" s="99"/>
      <c r="AT742" s="99"/>
      <c r="AU742" s="99"/>
      <c r="AV742" s="99"/>
      <c r="AW742" s="99"/>
      <c r="AX742" s="99"/>
      <c r="AY742" s="99"/>
    </row>
    <row r="743" spans="30:51" ht="13">
      <c r="AD743" s="99"/>
      <c r="AE743" s="99"/>
      <c r="AF743" s="99"/>
      <c r="AG743" s="99"/>
      <c r="AH743" s="99"/>
      <c r="AI743" s="99"/>
      <c r="AJ743" s="99"/>
      <c r="AK743" s="99"/>
      <c r="AL743" s="99"/>
      <c r="AM743" s="99"/>
      <c r="AN743" s="99"/>
      <c r="AO743" s="99"/>
      <c r="AP743" s="99"/>
      <c r="AQ743" s="99"/>
      <c r="AR743" s="99"/>
      <c r="AS743" s="99"/>
      <c r="AT743" s="99"/>
      <c r="AU743" s="99"/>
      <c r="AV743" s="99"/>
      <c r="AW743" s="99"/>
      <c r="AX743" s="99"/>
      <c r="AY743" s="99"/>
    </row>
    <row r="744" spans="30:51" ht="13">
      <c r="AD744" s="99"/>
      <c r="AE744" s="99"/>
      <c r="AF744" s="99"/>
      <c r="AG744" s="99"/>
      <c r="AH744" s="99"/>
      <c r="AI744" s="99"/>
      <c r="AJ744" s="99"/>
      <c r="AK744" s="99"/>
      <c r="AL744" s="99"/>
      <c r="AM744" s="99"/>
      <c r="AN744" s="99"/>
      <c r="AO744" s="99"/>
      <c r="AP744" s="99"/>
      <c r="AQ744" s="99"/>
      <c r="AR744" s="99"/>
      <c r="AS744" s="99"/>
      <c r="AT744" s="99"/>
      <c r="AU744" s="99"/>
      <c r="AV744" s="99"/>
      <c r="AW744" s="99"/>
      <c r="AX744" s="99"/>
      <c r="AY744" s="99"/>
    </row>
    <row r="745" spans="30:51" ht="13">
      <c r="AD745" s="99"/>
      <c r="AE745" s="99"/>
      <c r="AF745" s="99"/>
      <c r="AG745" s="99"/>
      <c r="AH745" s="99"/>
      <c r="AI745" s="99"/>
      <c r="AJ745" s="99"/>
      <c r="AK745" s="99"/>
      <c r="AL745" s="99"/>
      <c r="AM745" s="99"/>
      <c r="AN745" s="99"/>
      <c r="AO745" s="99"/>
      <c r="AP745" s="99"/>
      <c r="AQ745" s="99"/>
      <c r="AR745" s="99"/>
      <c r="AS745" s="99"/>
      <c r="AT745" s="99"/>
      <c r="AU745" s="99"/>
      <c r="AV745" s="99"/>
      <c r="AW745" s="99"/>
      <c r="AX745" s="99"/>
      <c r="AY745" s="99"/>
    </row>
    <row r="746" spans="30:51" ht="13">
      <c r="AD746" s="99"/>
      <c r="AE746" s="99"/>
      <c r="AF746" s="99"/>
      <c r="AG746" s="99"/>
      <c r="AH746" s="99"/>
      <c r="AI746" s="99"/>
      <c r="AJ746" s="99"/>
      <c r="AK746" s="99"/>
      <c r="AL746" s="99"/>
      <c r="AM746" s="99"/>
      <c r="AN746" s="99"/>
      <c r="AO746" s="99"/>
      <c r="AP746" s="99"/>
      <c r="AQ746" s="99"/>
      <c r="AR746" s="99"/>
      <c r="AS746" s="99"/>
      <c r="AT746" s="99"/>
      <c r="AU746" s="99"/>
      <c r="AV746" s="99"/>
      <c r="AW746" s="99"/>
      <c r="AX746" s="99"/>
      <c r="AY746" s="99"/>
    </row>
    <row r="747" spans="30:51" ht="13">
      <c r="AD747" s="99"/>
      <c r="AE747" s="99"/>
      <c r="AF747" s="99"/>
      <c r="AG747" s="99"/>
      <c r="AH747" s="99"/>
      <c r="AI747" s="99"/>
      <c r="AJ747" s="99"/>
      <c r="AK747" s="99"/>
      <c r="AL747" s="99"/>
      <c r="AM747" s="99"/>
      <c r="AN747" s="99"/>
      <c r="AO747" s="99"/>
      <c r="AP747" s="99"/>
      <c r="AQ747" s="99"/>
      <c r="AR747" s="99"/>
      <c r="AS747" s="99"/>
      <c r="AT747" s="99"/>
      <c r="AU747" s="99"/>
      <c r="AV747" s="99"/>
      <c r="AW747" s="99"/>
      <c r="AX747" s="99"/>
      <c r="AY747" s="99"/>
    </row>
    <row r="748" spans="30:51" ht="13">
      <c r="AD748" s="99"/>
      <c r="AE748" s="99"/>
      <c r="AF748" s="99"/>
      <c r="AG748" s="99"/>
      <c r="AH748" s="99"/>
      <c r="AI748" s="99"/>
      <c r="AJ748" s="99"/>
      <c r="AK748" s="99"/>
      <c r="AL748" s="99"/>
      <c r="AM748" s="99"/>
      <c r="AN748" s="99"/>
      <c r="AO748" s="99"/>
      <c r="AP748" s="99"/>
      <c r="AQ748" s="99"/>
      <c r="AR748" s="99"/>
      <c r="AS748" s="99"/>
      <c r="AT748" s="99"/>
      <c r="AU748" s="99"/>
      <c r="AV748" s="99"/>
      <c r="AW748" s="99"/>
      <c r="AX748" s="99"/>
      <c r="AY748" s="99"/>
    </row>
    <row r="749" spans="30:51" ht="13">
      <c r="AD749" s="99"/>
      <c r="AE749" s="99"/>
      <c r="AF749" s="99"/>
      <c r="AG749" s="99"/>
      <c r="AH749" s="99"/>
      <c r="AI749" s="99"/>
      <c r="AJ749" s="99"/>
      <c r="AK749" s="99"/>
      <c r="AL749" s="99"/>
      <c r="AM749" s="99"/>
      <c r="AN749" s="99"/>
      <c r="AO749" s="99"/>
      <c r="AP749" s="99"/>
      <c r="AQ749" s="99"/>
      <c r="AR749" s="99"/>
      <c r="AS749" s="99"/>
      <c r="AT749" s="99"/>
      <c r="AU749" s="99"/>
      <c r="AV749" s="99"/>
      <c r="AW749" s="99"/>
      <c r="AX749" s="99"/>
      <c r="AY749" s="99"/>
    </row>
    <row r="750" spans="30:51" ht="13">
      <c r="AD750" s="99"/>
      <c r="AE750" s="99"/>
      <c r="AF750" s="99"/>
      <c r="AG750" s="99"/>
      <c r="AH750" s="99"/>
      <c r="AI750" s="99"/>
      <c r="AJ750" s="99"/>
      <c r="AK750" s="99"/>
      <c r="AL750" s="99"/>
      <c r="AM750" s="99"/>
      <c r="AN750" s="99"/>
      <c r="AO750" s="99"/>
      <c r="AP750" s="99"/>
      <c r="AQ750" s="99"/>
      <c r="AR750" s="99"/>
      <c r="AS750" s="99"/>
      <c r="AT750" s="99"/>
      <c r="AU750" s="99"/>
      <c r="AV750" s="99"/>
      <c r="AW750" s="99"/>
      <c r="AX750" s="99"/>
      <c r="AY750" s="99"/>
    </row>
    <row r="751" spans="30:51" ht="13">
      <c r="AD751" s="99"/>
      <c r="AE751" s="99"/>
      <c r="AF751" s="99"/>
      <c r="AG751" s="99"/>
      <c r="AH751" s="99"/>
      <c r="AI751" s="99"/>
      <c r="AJ751" s="99"/>
      <c r="AK751" s="99"/>
      <c r="AL751" s="99"/>
      <c r="AM751" s="99"/>
      <c r="AN751" s="99"/>
      <c r="AO751" s="99"/>
      <c r="AP751" s="99"/>
      <c r="AQ751" s="99"/>
      <c r="AR751" s="99"/>
      <c r="AS751" s="99"/>
      <c r="AT751" s="99"/>
      <c r="AU751" s="99"/>
      <c r="AV751" s="99"/>
      <c r="AW751" s="99"/>
      <c r="AX751" s="99"/>
      <c r="AY751" s="99"/>
    </row>
    <row r="752" spans="30:51" ht="13">
      <c r="AD752" s="99"/>
      <c r="AE752" s="99"/>
      <c r="AF752" s="99"/>
      <c r="AG752" s="99"/>
      <c r="AH752" s="99"/>
      <c r="AI752" s="99"/>
      <c r="AJ752" s="99"/>
      <c r="AK752" s="99"/>
      <c r="AL752" s="99"/>
      <c r="AM752" s="99"/>
      <c r="AN752" s="99"/>
      <c r="AO752" s="99"/>
      <c r="AP752" s="99"/>
      <c r="AQ752" s="99"/>
      <c r="AR752" s="99"/>
      <c r="AS752" s="99"/>
      <c r="AT752" s="99"/>
      <c r="AU752" s="99"/>
      <c r="AV752" s="99"/>
      <c r="AW752" s="99"/>
      <c r="AX752" s="99"/>
      <c r="AY752" s="99"/>
    </row>
    <row r="753" spans="30:51" ht="13">
      <c r="AD753" s="99"/>
      <c r="AE753" s="99"/>
      <c r="AF753" s="99"/>
      <c r="AG753" s="99"/>
      <c r="AH753" s="99"/>
      <c r="AI753" s="99"/>
      <c r="AJ753" s="99"/>
      <c r="AK753" s="99"/>
      <c r="AL753" s="99"/>
      <c r="AM753" s="99"/>
      <c r="AN753" s="99"/>
      <c r="AO753" s="99"/>
      <c r="AP753" s="99"/>
      <c r="AQ753" s="99"/>
      <c r="AR753" s="99"/>
      <c r="AS753" s="99"/>
      <c r="AT753" s="99"/>
      <c r="AU753" s="99"/>
      <c r="AV753" s="99"/>
      <c r="AW753" s="99"/>
      <c r="AX753" s="99"/>
      <c r="AY753" s="99"/>
    </row>
    <row r="754" spans="30:51" ht="13">
      <c r="AD754" s="99"/>
      <c r="AE754" s="99"/>
      <c r="AF754" s="99"/>
      <c r="AG754" s="99"/>
      <c r="AH754" s="99"/>
      <c r="AI754" s="99"/>
      <c r="AJ754" s="99"/>
      <c r="AK754" s="99"/>
      <c r="AL754" s="99"/>
      <c r="AM754" s="99"/>
      <c r="AN754" s="99"/>
      <c r="AO754" s="99"/>
      <c r="AP754" s="99"/>
      <c r="AQ754" s="99"/>
      <c r="AR754" s="99"/>
      <c r="AS754" s="99"/>
      <c r="AT754" s="99"/>
      <c r="AU754" s="99"/>
      <c r="AV754" s="99"/>
      <c r="AW754" s="99"/>
      <c r="AX754" s="99"/>
      <c r="AY754" s="99"/>
    </row>
    <row r="755" spans="30:51" ht="13">
      <c r="AD755" s="99"/>
      <c r="AE755" s="99"/>
      <c r="AF755" s="99"/>
      <c r="AG755" s="99"/>
      <c r="AH755" s="99"/>
      <c r="AI755" s="99"/>
      <c r="AJ755" s="99"/>
      <c r="AK755" s="99"/>
      <c r="AL755" s="99"/>
      <c r="AM755" s="99"/>
      <c r="AN755" s="99"/>
      <c r="AO755" s="99"/>
      <c r="AP755" s="99"/>
      <c r="AQ755" s="99"/>
      <c r="AR755" s="99"/>
      <c r="AS755" s="99"/>
      <c r="AT755" s="99"/>
      <c r="AU755" s="99"/>
      <c r="AV755" s="99"/>
      <c r="AW755" s="99"/>
      <c r="AX755" s="99"/>
      <c r="AY755" s="99"/>
    </row>
    <row r="756" spans="30:51" ht="13">
      <c r="AD756" s="99"/>
      <c r="AE756" s="99"/>
      <c r="AF756" s="99"/>
      <c r="AG756" s="99"/>
      <c r="AH756" s="99"/>
      <c r="AI756" s="99"/>
      <c r="AJ756" s="99"/>
      <c r="AK756" s="99"/>
      <c r="AL756" s="99"/>
      <c r="AM756" s="99"/>
      <c r="AN756" s="99"/>
      <c r="AO756" s="99"/>
      <c r="AP756" s="99"/>
      <c r="AQ756" s="99"/>
      <c r="AR756" s="99"/>
      <c r="AS756" s="99"/>
      <c r="AT756" s="99"/>
      <c r="AU756" s="99"/>
      <c r="AV756" s="99"/>
      <c r="AW756" s="99"/>
      <c r="AX756" s="99"/>
      <c r="AY756" s="99"/>
    </row>
    <row r="757" spans="30:51" ht="13">
      <c r="AD757" s="99"/>
      <c r="AE757" s="99"/>
      <c r="AF757" s="99"/>
      <c r="AG757" s="99"/>
      <c r="AH757" s="99"/>
      <c r="AI757" s="99"/>
      <c r="AJ757" s="99"/>
      <c r="AK757" s="99"/>
      <c r="AL757" s="99"/>
      <c r="AM757" s="99"/>
      <c r="AN757" s="99"/>
      <c r="AO757" s="99"/>
      <c r="AP757" s="99"/>
      <c r="AQ757" s="99"/>
      <c r="AR757" s="99"/>
      <c r="AS757" s="99"/>
      <c r="AT757" s="99"/>
      <c r="AU757" s="99"/>
      <c r="AV757" s="99"/>
      <c r="AW757" s="99"/>
      <c r="AX757" s="99"/>
      <c r="AY757" s="99"/>
    </row>
    <row r="758" spans="30:51" ht="13">
      <c r="AD758" s="99"/>
      <c r="AE758" s="99"/>
      <c r="AF758" s="99"/>
      <c r="AG758" s="99"/>
      <c r="AH758" s="99"/>
      <c r="AI758" s="99"/>
      <c r="AJ758" s="99"/>
      <c r="AK758" s="99"/>
      <c r="AL758" s="99"/>
      <c r="AM758" s="99"/>
      <c r="AN758" s="99"/>
      <c r="AO758" s="99"/>
      <c r="AP758" s="99"/>
      <c r="AQ758" s="99"/>
      <c r="AR758" s="99"/>
      <c r="AS758" s="99"/>
      <c r="AT758" s="99"/>
      <c r="AU758" s="99"/>
      <c r="AV758" s="99"/>
      <c r="AW758" s="99"/>
      <c r="AX758" s="99"/>
      <c r="AY758" s="99"/>
    </row>
    <row r="759" spans="30:51" ht="13">
      <c r="AD759" s="99"/>
      <c r="AE759" s="99"/>
      <c r="AF759" s="99"/>
      <c r="AG759" s="99"/>
      <c r="AH759" s="99"/>
      <c r="AI759" s="99"/>
      <c r="AJ759" s="99"/>
      <c r="AK759" s="99"/>
      <c r="AL759" s="99"/>
      <c r="AM759" s="99"/>
      <c r="AN759" s="99"/>
      <c r="AO759" s="99"/>
      <c r="AP759" s="99"/>
      <c r="AQ759" s="99"/>
      <c r="AR759" s="99"/>
      <c r="AS759" s="99"/>
      <c r="AT759" s="99"/>
      <c r="AU759" s="99"/>
      <c r="AV759" s="99"/>
      <c r="AW759" s="99"/>
      <c r="AX759" s="99"/>
      <c r="AY759" s="99"/>
    </row>
    <row r="760" spans="30:51" ht="13">
      <c r="AD760" s="99"/>
      <c r="AE760" s="99"/>
      <c r="AF760" s="99"/>
      <c r="AG760" s="99"/>
      <c r="AH760" s="99"/>
      <c r="AI760" s="99"/>
      <c r="AJ760" s="99"/>
      <c r="AK760" s="99"/>
      <c r="AL760" s="99"/>
      <c r="AM760" s="99"/>
      <c r="AN760" s="99"/>
      <c r="AO760" s="99"/>
      <c r="AP760" s="99"/>
      <c r="AQ760" s="99"/>
      <c r="AR760" s="99"/>
      <c r="AS760" s="99"/>
      <c r="AT760" s="99"/>
      <c r="AU760" s="99"/>
      <c r="AV760" s="99"/>
      <c r="AW760" s="99"/>
      <c r="AX760" s="99"/>
      <c r="AY760" s="99"/>
    </row>
    <row r="761" spans="30:51" ht="13">
      <c r="AD761" s="99"/>
      <c r="AE761" s="99"/>
      <c r="AF761" s="99"/>
      <c r="AG761" s="99"/>
      <c r="AH761" s="99"/>
      <c r="AI761" s="99"/>
      <c r="AJ761" s="99"/>
      <c r="AK761" s="99"/>
      <c r="AL761" s="99"/>
      <c r="AM761" s="99"/>
      <c r="AN761" s="99"/>
      <c r="AO761" s="99"/>
      <c r="AP761" s="99"/>
      <c r="AQ761" s="99"/>
      <c r="AR761" s="99"/>
      <c r="AS761" s="99"/>
      <c r="AT761" s="99"/>
      <c r="AU761" s="99"/>
      <c r="AV761" s="99"/>
      <c r="AW761" s="99"/>
      <c r="AX761" s="99"/>
      <c r="AY761" s="99"/>
    </row>
    <row r="762" spans="30:51" ht="13">
      <c r="AD762" s="99"/>
      <c r="AE762" s="99"/>
      <c r="AF762" s="99"/>
      <c r="AG762" s="99"/>
      <c r="AH762" s="99"/>
      <c r="AI762" s="99"/>
      <c r="AJ762" s="99"/>
      <c r="AK762" s="99"/>
      <c r="AL762" s="99"/>
      <c r="AM762" s="99"/>
      <c r="AN762" s="99"/>
      <c r="AO762" s="99"/>
      <c r="AP762" s="99"/>
      <c r="AQ762" s="99"/>
      <c r="AR762" s="99"/>
      <c r="AS762" s="99"/>
      <c r="AT762" s="99"/>
      <c r="AU762" s="99"/>
      <c r="AV762" s="99"/>
      <c r="AW762" s="99"/>
      <c r="AX762" s="99"/>
      <c r="AY762" s="99"/>
    </row>
    <row r="763" spans="30:51" ht="13">
      <c r="AD763" s="99"/>
      <c r="AE763" s="99"/>
      <c r="AF763" s="99"/>
      <c r="AG763" s="99"/>
      <c r="AH763" s="99"/>
      <c r="AI763" s="99"/>
      <c r="AJ763" s="99"/>
      <c r="AK763" s="99"/>
      <c r="AL763" s="99"/>
      <c r="AM763" s="99"/>
      <c r="AN763" s="99"/>
      <c r="AO763" s="99"/>
      <c r="AP763" s="99"/>
      <c r="AQ763" s="99"/>
      <c r="AR763" s="99"/>
      <c r="AS763" s="99"/>
      <c r="AT763" s="99"/>
      <c r="AU763" s="99"/>
      <c r="AV763" s="99"/>
      <c r="AW763" s="99"/>
      <c r="AX763" s="99"/>
      <c r="AY763" s="99"/>
    </row>
    <row r="764" spans="30:51" ht="13">
      <c r="AD764" s="99"/>
      <c r="AE764" s="99"/>
      <c r="AF764" s="99"/>
      <c r="AG764" s="99"/>
      <c r="AH764" s="99"/>
      <c r="AI764" s="99"/>
      <c r="AJ764" s="99"/>
      <c r="AK764" s="99"/>
      <c r="AL764" s="99"/>
      <c r="AM764" s="99"/>
      <c r="AN764" s="99"/>
      <c r="AO764" s="99"/>
      <c r="AP764" s="99"/>
      <c r="AQ764" s="99"/>
      <c r="AR764" s="99"/>
      <c r="AS764" s="99"/>
      <c r="AT764" s="99"/>
      <c r="AU764" s="99"/>
      <c r="AV764" s="99"/>
      <c r="AW764" s="99"/>
      <c r="AX764" s="99"/>
      <c r="AY764" s="99"/>
    </row>
    <row r="765" spans="30:51" ht="13">
      <c r="AD765" s="99"/>
      <c r="AE765" s="99"/>
      <c r="AF765" s="99"/>
      <c r="AG765" s="99"/>
      <c r="AH765" s="99"/>
      <c r="AI765" s="99"/>
      <c r="AJ765" s="99"/>
      <c r="AK765" s="99"/>
      <c r="AL765" s="99"/>
      <c r="AM765" s="99"/>
      <c r="AN765" s="99"/>
      <c r="AO765" s="99"/>
      <c r="AP765" s="99"/>
      <c r="AQ765" s="99"/>
      <c r="AR765" s="99"/>
      <c r="AS765" s="99"/>
      <c r="AT765" s="99"/>
      <c r="AU765" s="99"/>
      <c r="AV765" s="99"/>
      <c r="AW765" s="99"/>
      <c r="AX765" s="99"/>
      <c r="AY765" s="99"/>
    </row>
    <row r="766" spans="30:51" ht="13">
      <c r="AD766" s="99"/>
      <c r="AE766" s="99"/>
      <c r="AF766" s="99"/>
      <c r="AG766" s="99"/>
      <c r="AH766" s="99"/>
      <c r="AI766" s="99"/>
      <c r="AJ766" s="99"/>
      <c r="AK766" s="99"/>
      <c r="AL766" s="99"/>
      <c r="AM766" s="99"/>
      <c r="AN766" s="99"/>
      <c r="AO766" s="99"/>
      <c r="AP766" s="99"/>
      <c r="AQ766" s="99"/>
      <c r="AR766" s="99"/>
      <c r="AS766" s="99"/>
      <c r="AT766" s="99"/>
      <c r="AU766" s="99"/>
      <c r="AV766" s="99"/>
      <c r="AW766" s="99"/>
      <c r="AX766" s="99"/>
      <c r="AY766" s="99"/>
    </row>
    <row r="767" spans="30:51" ht="13">
      <c r="AD767" s="99"/>
      <c r="AE767" s="99"/>
      <c r="AF767" s="99"/>
      <c r="AG767" s="99"/>
      <c r="AH767" s="99"/>
      <c r="AI767" s="99"/>
      <c r="AJ767" s="99"/>
      <c r="AK767" s="99"/>
      <c r="AL767" s="99"/>
      <c r="AM767" s="99"/>
      <c r="AN767" s="99"/>
      <c r="AO767" s="99"/>
      <c r="AP767" s="99"/>
      <c r="AQ767" s="99"/>
      <c r="AR767" s="99"/>
      <c r="AS767" s="99"/>
      <c r="AT767" s="99"/>
      <c r="AU767" s="99"/>
      <c r="AV767" s="99"/>
      <c r="AW767" s="99"/>
      <c r="AX767" s="99"/>
      <c r="AY767" s="99"/>
    </row>
    <row r="768" spans="30:51" ht="13">
      <c r="AD768" s="99"/>
      <c r="AE768" s="99"/>
      <c r="AF768" s="99"/>
      <c r="AG768" s="99"/>
      <c r="AH768" s="99"/>
      <c r="AI768" s="99"/>
      <c r="AJ768" s="99"/>
      <c r="AK768" s="99"/>
      <c r="AL768" s="99"/>
      <c r="AM768" s="99"/>
      <c r="AN768" s="99"/>
      <c r="AO768" s="99"/>
      <c r="AP768" s="99"/>
      <c r="AQ768" s="99"/>
      <c r="AR768" s="99"/>
      <c r="AS768" s="99"/>
      <c r="AT768" s="99"/>
      <c r="AU768" s="99"/>
      <c r="AV768" s="99"/>
      <c r="AW768" s="99"/>
      <c r="AX768" s="99"/>
      <c r="AY768" s="99"/>
    </row>
    <row r="769" spans="30:51" ht="13">
      <c r="AD769" s="99"/>
      <c r="AE769" s="99"/>
      <c r="AF769" s="99"/>
      <c r="AG769" s="99"/>
      <c r="AH769" s="99"/>
      <c r="AI769" s="99"/>
      <c r="AJ769" s="99"/>
      <c r="AK769" s="99"/>
      <c r="AL769" s="99"/>
      <c r="AM769" s="99"/>
      <c r="AN769" s="99"/>
      <c r="AO769" s="99"/>
      <c r="AP769" s="99"/>
      <c r="AQ769" s="99"/>
      <c r="AR769" s="99"/>
      <c r="AS769" s="99"/>
      <c r="AT769" s="99"/>
      <c r="AU769" s="99"/>
      <c r="AV769" s="99"/>
      <c r="AW769" s="99"/>
      <c r="AX769" s="99"/>
      <c r="AY769" s="99"/>
    </row>
    <row r="770" spans="30:51" ht="13">
      <c r="AD770" s="99"/>
      <c r="AE770" s="99"/>
      <c r="AF770" s="99"/>
      <c r="AG770" s="99"/>
      <c r="AH770" s="99"/>
      <c r="AI770" s="99"/>
      <c r="AJ770" s="99"/>
      <c r="AK770" s="99"/>
      <c r="AL770" s="99"/>
      <c r="AM770" s="99"/>
      <c r="AN770" s="99"/>
      <c r="AO770" s="99"/>
      <c r="AP770" s="99"/>
      <c r="AQ770" s="99"/>
      <c r="AR770" s="99"/>
      <c r="AS770" s="99"/>
      <c r="AT770" s="99"/>
      <c r="AU770" s="99"/>
      <c r="AV770" s="99"/>
      <c r="AW770" s="99"/>
      <c r="AX770" s="99"/>
      <c r="AY770" s="99"/>
    </row>
    <row r="771" spans="30:51" ht="13">
      <c r="AD771" s="99"/>
      <c r="AE771" s="99"/>
      <c r="AF771" s="99"/>
      <c r="AG771" s="99"/>
      <c r="AH771" s="99"/>
      <c r="AI771" s="99"/>
      <c r="AJ771" s="99"/>
      <c r="AK771" s="99"/>
      <c r="AL771" s="99"/>
      <c r="AM771" s="99"/>
      <c r="AN771" s="99"/>
      <c r="AO771" s="99"/>
      <c r="AP771" s="99"/>
      <c r="AQ771" s="99"/>
      <c r="AR771" s="99"/>
      <c r="AS771" s="99"/>
      <c r="AT771" s="99"/>
      <c r="AU771" s="99"/>
      <c r="AV771" s="99"/>
      <c r="AW771" s="99"/>
      <c r="AX771" s="99"/>
      <c r="AY771" s="99"/>
    </row>
    <row r="772" spans="30:51" ht="13">
      <c r="AD772" s="99"/>
      <c r="AE772" s="99"/>
      <c r="AF772" s="99"/>
      <c r="AG772" s="99"/>
      <c r="AH772" s="99"/>
      <c r="AI772" s="99"/>
      <c r="AJ772" s="99"/>
      <c r="AK772" s="99"/>
      <c r="AL772" s="99"/>
      <c r="AM772" s="99"/>
      <c r="AN772" s="99"/>
      <c r="AO772" s="99"/>
      <c r="AP772" s="99"/>
      <c r="AQ772" s="99"/>
      <c r="AR772" s="99"/>
      <c r="AS772" s="99"/>
      <c r="AT772" s="99"/>
      <c r="AU772" s="99"/>
      <c r="AV772" s="99"/>
      <c r="AW772" s="99"/>
      <c r="AX772" s="99"/>
      <c r="AY772" s="99"/>
    </row>
    <row r="773" spans="30:51" ht="13">
      <c r="AD773" s="99"/>
      <c r="AE773" s="99"/>
      <c r="AF773" s="99"/>
      <c r="AG773" s="99"/>
      <c r="AH773" s="99"/>
      <c r="AI773" s="99"/>
      <c r="AJ773" s="99"/>
      <c r="AK773" s="99"/>
      <c r="AL773" s="99"/>
      <c r="AM773" s="99"/>
      <c r="AN773" s="99"/>
      <c r="AO773" s="99"/>
      <c r="AP773" s="99"/>
      <c r="AQ773" s="99"/>
      <c r="AR773" s="99"/>
      <c r="AS773" s="99"/>
      <c r="AT773" s="99"/>
      <c r="AU773" s="99"/>
      <c r="AV773" s="99"/>
      <c r="AW773" s="99"/>
      <c r="AX773" s="99"/>
      <c r="AY773" s="99"/>
    </row>
    <row r="774" spans="30:51" ht="13">
      <c r="AD774" s="99"/>
      <c r="AE774" s="99"/>
      <c r="AF774" s="99"/>
      <c r="AG774" s="99"/>
      <c r="AH774" s="99"/>
      <c r="AI774" s="99"/>
      <c r="AJ774" s="99"/>
      <c r="AK774" s="99"/>
      <c r="AL774" s="99"/>
      <c r="AM774" s="99"/>
      <c r="AN774" s="99"/>
      <c r="AO774" s="99"/>
      <c r="AP774" s="99"/>
      <c r="AQ774" s="99"/>
      <c r="AR774" s="99"/>
      <c r="AS774" s="99"/>
      <c r="AT774" s="99"/>
      <c r="AU774" s="99"/>
      <c r="AV774" s="99"/>
      <c r="AW774" s="99"/>
      <c r="AX774" s="99"/>
      <c r="AY774" s="99"/>
    </row>
    <row r="775" spans="30:51" ht="13">
      <c r="AD775" s="99"/>
      <c r="AE775" s="99"/>
      <c r="AF775" s="99"/>
      <c r="AG775" s="99"/>
      <c r="AH775" s="99"/>
      <c r="AI775" s="99"/>
      <c r="AJ775" s="99"/>
      <c r="AK775" s="99"/>
      <c r="AL775" s="99"/>
      <c r="AM775" s="99"/>
      <c r="AN775" s="99"/>
      <c r="AO775" s="99"/>
      <c r="AP775" s="99"/>
      <c r="AQ775" s="99"/>
      <c r="AR775" s="99"/>
      <c r="AS775" s="99"/>
      <c r="AT775" s="99"/>
      <c r="AU775" s="99"/>
      <c r="AV775" s="99"/>
      <c r="AW775" s="99"/>
      <c r="AX775" s="99"/>
      <c r="AY775" s="99"/>
    </row>
    <row r="776" spans="30:51" ht="13">
      <c r="AD776" s="99"/>
      <c r="AE776" s="99"/>
      <c r="AF776" s="99"/>
      <c r="AG776" s="99"/>
      <c r="AH776" s="99"/>
      <c r="AI776" s="99"/>
      <c r="AJ776" s="99"/>
      <c r="AK776" s="99"/>
      <c r="AL776" s="99"/>
      <c r="AM776" s="99"/>
      <c r="AN776" s="99"/>
      <c r="AO776" s="99"/>
      <c r="AP776" s="99"/>
      <c r="AQ776" s="99"/>
      <c r="AR776" s="99"/>
      <c r="AS776" s="99"/>
      <c r="AT776" s="99"/>
      <c r="AU776" s="99"/>
      <c r="AV776" s="99"/>
      <c r="AW776" s="99"/>
      <c r="AX776" s="99"/>
      <c r="AY776" s="99"/>
    </row>
    <row r="777" spans="30:51" ht="13">
      <c r="AD777" s="99"/>
      <c r="AE777" s="99"/>
      <c r="AF777" s="99"/>
      <c r="AG777" s="99"/>
      <c r="AH777" s="99"/>
      <c r="AI777" s="99"/>
      <c r="AJ777" s="99"/>
      <c r="AK777" s="99"/>
      <c r="AL777" s="99"/>
      <c r="AM777" s="99"/>
      <c r="AN777" s="99"/>
      <c r="AO777" s="99"/>
      <c r="AP777" s="99"/>
      <c r="AQ777" s="99"/>
      <c r="AR777" s="99"/>
      <c r="AS777" s="99"/>
      <c r="AT777" s="99"/>
      <c r="AU777" s="99"/>
      <c r="AV777" s="99"/>
      <c r="AW777" s="99"/>
      <c r="AX777" s="99"/>
      <c r="AY777" s="99"/>
    </row>
    <row r="778" spans="30:51" ht="13">
      <c r="AD778" s="99"/>
      <c r="AE778" s="99"/>
      <c r="AF778" s="99"/>
      <c r="AG778" s="99"/>
      <c r="AH778" s="99"/>
      <c r="AI778" s="99"/>
      <c r="AJ778" s="99"/>
      <c r="AK778" s="99"/>
      <c r="AL778" s="99"/>
      <c r="AM778" s="99"/>
      <c r="AN778" s="99"/>
      <c r="AO778" s="99"/>
      <c r="AP778" s="99"/>
      <c r="AQ778" s="99"/>
      <c r="AR778" s="99"/>
      <c r="AS778" s="99"/>
      <c r="AT778" s="99"/>
      <c r="AU778" s="99"/>
      <c r="AV778" s="99"/>
      <c r="AW778" s="99"/>
      <c r="AX778" s="99"/>
      <c r="AY778" s="99"/>
    </row>
    <row r="779" spans="30:51" ht="13">
      <c r="AD779" s="99"/>
      <c r="AE779" s="99"/>
      <c r="AF779" s="99"/>
      <c r="AG779" s="99"/>
      <c r="AH779" s="99"/>
      <c r="AI779" s="99"/>
      <c r="AJ779" s="99"/>
      <c r="AK779" s="99"/>
      <c r="AL779" s="99"/>
      <c r="AM779" s="99"/>
      <c r="AN779" s="99"/>
      <c r="AO779" s="99"/>
      <c r="AP779" s="99"/>
      <c r="AQ779" s="99"/>
      <c r="AR779" s="99"/>
      <c r="AS779" s="99"/>
      <c r="AT779" s="99"/>
      <c r="AU779" s="99"/>
      <c r="AV779" s="99"/>
      <c r="AW779" s="99"/>
      <c r="AX779" s="99"/>
      <c r="AY779" s="99"/>
    </row>
    <row r="780" spans="30:51" ht="13">
      <c r="AD780" s="99"/>
      <c r="AE780" s="99"/>
      <c r="AF780" s="99"/>
      <c r="AG780" s="99"/>
      <c r="AH780" s="99"/>
      <c r="AI780" s="99"/>
      <c r="AJ780" s="99"/>
      <c r="AK780" s="99"/>
      <c r="AL780" s="99"/>
      <c r="AM780" s="99"/>
      <c r="AN780" s="99"/>
      <c r="AO780" s="99"/>
      <c r="AP780" s="99"/>
      <c r="AQ780" s="99"/>
      <c r="AR780" s="99"/>
      <c r="AS780" s="99"/>
      <c r="AT780" s="99"/>
      <c r="AU780" s="99"/>
      <c r="AV780" s="99"/>
      <c r="AW780" s="99"/>
      <c r="AX780" s="99"/>
      <c r="AY780" s="99"/>
    </row>
    <row r="781" spans="30:51" ht="13">
      <c r="AD781" s="99"/>
      <c r="AE781" s="99"/>
      <c r="AF781" s="99"/>
      <c r="AG781" s="99"/>
      <c r="AH781" s="99"/>
      <c r="AI781" s="99"/>
      <c r="AJ781" s="99"/>
      <c r="AK781" s="99"/>
      <c r="AL781" s="99"/>
      <c r="AM781" s="99"/>
      <c r="AN781" s="99"/>
      <c r="AO781" s="99"/>
      <c r="AP781" s="99"/>
      <c r="AQ781" s="99"/>
      <c r="AR781" s="99"/>
      <c r="AS781" s="99"/>
      <c r="AT781" s="99"/>
      <c r="AU781" s="99"/>
      <c r="AV781" s="99"/>
      <c r="AW781" s="99"/>
      <c r="AX781" s="99"/>
      <c r="AY781" s="99"/>
    </row>
    <row r="782" spans="30:51" ht="13">
      <c r="AD782" s="99"/>
      <c r="AE782" s="99"/>
      <c r="AF782" s="99"/>
      <c r="AG782" s="99"/>
      <c r="AH782" s="99"/>
      <c r="AI782" s="99"/>
      <c r="AJ782" s="99"/>
      <c r="AK782" s="99"/>
      <c r="AL782" s="99"/>
      <c r="AM782" s="99"/>
      <c r="AN782" s="99"/>
      <c r="AO782" s="99"/>
      <c r="AP782" s="99"/>
      <c r="AQ782" s="99"/>
      <c r="AR782" s="99"/>
      <c r="AS782" s="99"/>
      <c r="AT782" s="99"/>
      <c r="AU782" s="99"/>
      <c r="AV782" s="99"/>
      <c r="AW782" s="99"/>
      <c r="AX782" s="99"/>
      <c r="AY782" s="99"/>
    </row>
    <row r="783" spans="30:51" ht="13">
      <c r="AD783" s="99"/>
      <c r="AE783" s="99"/>
      <c r="AF783" s="99"/>
      <c r="AG783" s="99"/>
      <c r="AH783" s="99"/>
      <c r="AI783" s="99"/>
      <c r="AJ783" s="99"/>
      <c r="AK783" s="99"/>
      <c r="AL783" s="99"/>
      <c r="AM783" s="99"/>
      <c r="AN783" s="99"/>
      <c r="AO783" s="99"/>
      <c r="AP783" s="99"/>
      <c r="AQ783" s="99"/>
      <c r="AR783" s="99"/>
      <c r="AS783" s="99"/>
      <c r="AT783" s="99"/>
      <c r="AU783" s="99"/>
      <c r="AV783" s="99"/>
      <c r="AW783" s="99"/>
      <c r="AX783" s="99"/>
      <c r="AY783" s="99"/>
    </row>
    <row r="784" spans="30:51" ht="13">
      <c r="AD784" s="99"/>
      <c r="AE784" s="99"/>
      <c r="AF784" s="99"/>
      <c r="AG784" s="99"/>
      <c r="AH784" s="99"/>
      <c r="AI784" s="99"/>
      <c r="AJ784" s="99"/>
      <c r="AK784" s="99"/>
      <c r="AL784" s="99"/>
      <c r="AM784" s="99"/>
      <c r="AN784" s="99"/>
      <c r="AO784" s="99"/>
      <c r="AP784" s="99"/>
      <c r="AQ784" s="99"/>
      <c r="AR784" s="99"/>
      <c r="AS784" s="99"/>
      <c r="AT784" s="99"/>
      <c r="AU784" s="99"/>
      <c r="AV784" s="99"/>
      <c r="AW784" s="99"/>
      <c r="AX784" s="99"/>
      <c r="AY784" s="99"/>
    </row>
    <row r="785" spans="30:51" ht="13">
      <c r="AD785" s="99"/>
      <c r="AE785" s="99"/>
      <c r="AF785" s="99"/>
      <c r="AG785" s="99"/>
      <c r="AH785" s="99"/>
      <c r="AI785" s="99"/>
      <c r="AJ785" s="99"/>
      <c r="AK785" s="99"/>
      <c r="AL785" s="99"/>
      <c r="AM785" s="99"/>
      <c r="AN785" s="99"/>
      <c r="AO785" s="99"/>
      <c r="AP785" s="99"/>
      <c r="AQ785" s="99"/>
      <c r="AR785" s="99"/>
      <c r="AS785" s="99"/>
      <c r="AT785" s="99"/>
      <c r="AU785" s="99"/>
      <c r="AV785" s="99"/>
      <c r="AW785" s="99"/>
      <c r="AX785" s="99"/>
      <c r="AY785" s="99"/>
    </row>
    <row r="786" spans="30:51" ht="13">
      <c r="AD786" s="99"/>
      <c r="AE786" s="99"/>
      <c r="AF786" s="99"/>
      <c r="AG786" s="99"/>
      <c r="AH786" s="99"/>
      <c r="AI786" s="99"/>
      <c r="AJ786" s="99"/>
      <c r="AK786" s="99"/>
      <c r="AL786" s="99"/>
      <c r="AM786" s="99"/>
      <c r="AN786" s="99"/>
      <c r="AO786" s="99"/>
      <c r="AP786" s="99"/>
      <c r="AQ786" s="99"/>
      <c r="AR786" s="99"/>
      <c r="AS786" s="99"/>
      <c r="AT786" s="99"/>
      <c r="AU786" s="99"/>
      <c r="AV786" s="99"/>
      <c r="AW786" s="99"/>
      <c r="AX786" s="99"/>
      <c r="AY786" s="99"/>
    </row>
    <row r="787" spans="30:51" ht="13">
      <c r="AD787" s="99"/>
      <c r="AE787" s="99"/>
      <c r="AF787" s="99"/>
      <c r="AG787" s="99"/>
      <c r="AH787" s="99"/>
      <c r="AI787" s="99"/>
      <c r="AJ787" s="99"/>
      <c r="AK787" s="99"/>
      <c r="AL787" s="99"/>
      <c r="AM787" s="99"/>
      <c r="AN787" s="99"/>
      <c r="AO787" s="99"/>
      <c r="AP787" s="99"/>
      <c r="AQ787" s="99"/>
      <c r="AR787" s="99"/>
      <c r="AS787" s="99"/>
      <c r="AT787" s="99"/>
      <c r="AU787" s="99"/>
      <c r="AV787" s="99"/>
      <c r="AW787" s="99"/>
      <c r="AX787" s="99"/>
      <c r="AY787" s="99"/>
    </row>
    <row r="788" spans="30:51" ht="13">
      <c r="AD788" s="99"/>
      <c r="AE788" s="99"/>
      <c r="AF788" s="99"/>
      <c r="AG788" s="99"/>
      <c r="AH788" s="99"/>
      <c r="AI788" s="99"/>
      <c r="AJ788" s="99"/>
      <c r="AK788" s="99"/>
      <c r="AL788" s="99"/>
      <c r="AM788" s="99"/>
      <c r="AN788" s="99"/>
      <c r="AO788" s="99"/>
      <c r="AP788" s="99"/>
      <c r="AQ788" s="99"/>
      <c r="AR788" s="99"/>
      <c r="AS788" s="99"/>
      <c r="AT788" s="99"/>
      <c r="AU788" s="99"/>
      <c r="AV788" s="99"/>
      <c r="AW788" s="99"/>
      <c r="AX788" s="99"/>
      <c r="AY788" s="99"/>
    </row>
    <row r="789" spans="30:51" ht="13">
      <c r="AD789" s="99"/>
      <c r="AE789" s="99"/>
      <c r="AF789" s="99"/>
      <c r="AG789" s="99"/>
      <c r="AH789" s="99"/>
      <c r="AI789" s="99"/>
      <c r="AJ789" s="99"/>
      <c r="AK789" s="99"/>
      <c r="AL789" s="99"/>
      <c r="AM789" s="99"/>
      <c r="AN789" s="99"/>
      <c r="AO789" s="99"/>
      <c r="AP789" s="99"/>
      <c r="AQ789" s="99"/>
      <c r="AR789" s="99"/>
      <c r="AS789" s="99"/>
      <c r="AT789" s="99"/>
      <c r="AU789" s="99"/>
      <c r="AV789" s="99"/>
      <c r="AW789" s="99"/>
      <c r="AX789" s="99"/>
      <c r="AY789" s="99"/>
    </row>
    <row r="790" spans="30:51" ht="13">
      <c r="AD790" s="99"/>
      <c r="AE790" s="99"/>
      <c r="AF790" s="99"/>
      <c r="AG790" s="99"/>
      <c r="AH790" s="99"/>
      <c r="AI790" s="99"/>
      <c r="AJ790" s="99"/>
      <c r="AK790" s="99"/>
      <c r="AL790" s="99"/>
      <c r="AM790" s="99"/>
      <c r="AN790" s="99"/>
      <c r="AO790" s="99"/>
      <c r="AP790" s="99"/>
      <c r="AQ790" s="99"/>
      <c r="AR790" s="99"/>
      <c r="AS790" s="99"/>
      <c r="AT790" s="99"/>
      <c r="AU790" s="99"/>
      <c r="AV790" s="99"/>
      <c r="AW790" s="99"/>
      <c r="AX790" s="99"/>
      <c r="AY790" s="99"/>
    </row>
    <row r="791" spans="30:51" ht="13">
      <c r="AD791" s="99"/>
      <c r="AE791" s="99"/>
      <c r="AF791" s="99"/>
      <c r="AG791" s="99"/>
      <c r="AH791" s="99"/>
      <c r="AI791" s="99"/>
      <c r="AJ791" s="99"/>
      <c r="AK791" s="99"/>
      <c r="AL791" s="99"/>
      <c r="AM791" s="99"/>
      <c r="AN791" s="99"/>
      <c r="AO791" s="99"/>
      <c r="AP791" s="99"/>
      <c r="AQ791" s="99"/>
      <c r="AR791" s="99"/>
      <c r="AS791" s="99"/>
      <c r="AT791" s="99"/>
      <c r="AU791" s="99"/>
      <c r="AV791" s="99"/>
      <c r="AW791" s="99"/>
      <c r="AX791" s="99"/>
      <c r="AY791" s="99"/>
    </row>
    <row r="792" spans="30:51" ht="13">
      <c r="AD792" s="99"/>
      <c r="AE792" s="99"/>
      <c r="AF792" s="99"/>
      <c r="AG792" s="99"/>
      <c r="AH792" s="99"/>
      <c r="AI792" s="99"/>
      <c r="AJ792" s="99"/>
      <c r="AK792" s="99"/>
      <c r="AL792" s="99"/>
      <c r="AM792" s="99"/>
      <c r="AN792" s="99"/>
      <c r="AO792" s="99"/>
      <c r="AP792" s="99"/>
      <c r="AQ792" s="99"/>
      <c r="AR792" s="99"/>
      <c r="AS792" s="99"/>
      <c r="AT792" s="99"/>
      <c r="AU792" s="99"/>
      <c r="AV792" s="99"/>
      <c r="AW792" s="99"/>
      <c r="AX792" s="99"/>
      <c r="AY792" s="99"/>
    </row>
    <row r="793" spans="30:51" ht="13">
      <c r="AD793" s="99"/>
      <c r="AE793" s="99"/>
      <c r="AF793" s="99"/>
      <c r="AG793" s="99"/>
      <c r="AH793" s="99"/>
      <c r="AI793" s="99"/>
      <c r="AJ793" s="99"/>
      <c r="AK793" s="99"/>
      <c r="AL793" s="99"/>
      <c r="AM793" s="99"/>
      <c r="AN793" s="99"/>
      <c r="AO793" s="99"/>
      <c r="AP793" s="99"/>
      <c r="AQ793" s="99"/>
      <c r="AR793" s="99"/>
      <c r="AS793" s="99"/>
      <c r="AT793" s="99"/>
      <c r="AU793" s="99"/>
      <c r="AV793" s="99"/>
      <c r="AW793" s="99"/>
      <c r="AX793" s="99"/>
      <c r="AY793" s="99"/>
    </row>
    <row r="794" spans="30:51" ht="13">
      <c r="AD794" s="99"/>
      <c r="AE794" s="99"/>
      <c r="AF794" s="99"/>
      <c r="AG794" s="99"/>
      <c r="AH794" s="99"/>
      <c r="AI794" s="99"/>
      <c r="AJ794" s="99"/>
      <c r="AK794" s="99"/>
      <c r="AL794" s="99"/>
      <c r="AM794" s="99"/>
      <c r="AN794" s="99"/>
      <c r="AO794" s="99"/>
      <c r="AP794" s="99"/>
      <c r="AQ794" s="99"/>
      <c r="AR794" s="99"/>
      <c r="AS794" s="99"/>
      <c r="AT794" s="99"/>
      <c r="AU794" s="99"/>
      <c r="AV794" s="99"/>
      <c r="AW794" s="99"/>
      <c r="AX794" s="99"/>
      <c r="AY794" s="99"/>
    </row>
    <row r="795" spans="30:51" ht="13">
      <c r="AD795" s="99"/>
      <c r="AE795" s="99"/>
      <c r="AF795" s="99"/>
      <c r="AG795" s="99"/>
      <c r="AH795" s="99"/>
      <c r="AI795" s="99"/>
      <c r="AJ795" s="99"/>
      <c r="AK795" s="99"/>
      <c r="AL795" s="99"/>
      <c r="AM795" s="99"/>
      <c r="AN795" s="99"/>
      <c r="AO795" s="99"/>
      <c r="AP795" s="99"/>
      <c r="AQ795" s="99"/>
      <c r="AR795" s="99"/>
      <c r="AS795" s="99"/>
      <c r="AT795" s="99"/>
      <c r="AU795" s="99"/>
      <c r="AV795" s="99"/>
      <c r="AW795" s="99"/>
      <c r="AX795" s="99"/>
      <c r="AY795" s="99"/>
    </row>
    <row r="796" spans="30:51" ht="13">
      <c r="AD796" s="99"/>
      <c r="AE796" s="99"/>
      <c r="AF796" s="99"/>
      <c r="AG796" s="99"/>
      <c r="AH796" s="99"/>
      <c r="AI796" s="99"/>
      <c r="AJ796" s="99"/>
      <c r="AK796" s="99"/>
      <c r="AL796" s="99"/>
      <c r="AM796" s="99"/>
      <c r="AN796" s="99"/>
      <c r="AO796" s="99"/>
      <c r="AP796" s="99"/>
      <c r="AQ796" s="99"/>
      <c r="AR796" s="99"/>
      <c r="AS796" s="99"/>
      <c r="AT796" s="99"/>
      <c r="AU796" s="99"/>
      <c r="AV796" s="99"/>
      <c r="AW796" s="99"/>
      <c r="AX796" s="99"/>
      <c r="AY796" s="99"/>
    </row>
    <row r="797" spans="30:51" ht="13">
      <c r="AD797" s="99"/>
      <c r="AE797" s="99"/>
      <c r="AF797" s="99"/>
      <c r="AG797" s="99"/>
      <c r="AH797" s="99"/>
      <c r="AI797" s="99"/>
      <c r="AJ797" s="99"/>
      <c r="AK797" s="99"/>
      <c r="AL797" s="99"/>
      <c r="AM797" s="99"/>
      <c r="AN797" s="99"/>
      <c r="AO797" s="99"/>
      <c r="AP797" s="99"/>
      <c r="AQ797" s="99"/>
      <c r="AR797" s="99"/>
      <c r="AS797" s="99"/>
      <c r="AT797" s="99"/>
      <c r="AU797" s="99"/>
      <c r="AV797" s="99"/>
      <c r="AW797" s="99"/>
      <c r="AX797" s="99"/>
      <c r="AY797" s="99"/>
    </row>
    <row r="798" spans="30:51" ht="13">
      <c r="AD798" s="99"/>
      <c r="AE798" s="99"/>
      <c r="AF798" s="99"/>
      <c r="AG798" s="99"/>
      <c r="AH798" s="99"/>
      <c r="AI798" s="99"/>
      <c r="AJ798" s="99"/>
      <c r="AK798" s="99"/>
      <c r="AL798" s="99"/>
      <c r="AM798" s="99"/>
      <c r="AN798" s="99"/>
      <c r="AO798" s="99"/>
      <c r="AP798" s="99"/>
      <c r="AQ798" s="99"/>
      <c r="AR798" s="99"/>
      <c r="AS798" s="99"/>
      <c r="AT798" s="99"/>
      <c r="AU798" s="99"/>
      <c r="AV798" s="99"/>
      <c r="AW798" s="99"/>
      <c r="AX798" s="99"/>
      <c r="AY798" s="99"/>
    </row>
    <row r="799" spans="30:51" ht="13">
      <c r="AD799" s="99"/>
      <c r="AE799" s="99"/>
      <c r="AF799" s="99"/>
      <c r="AG799" s="99"/>
      <c r="AH799" s="99"/>
      <c r="AI799" s="99"/>
      <c r="AJ799" s="99"/>
      <c r="AK799" s="99"/>
      <c r="AL799" s="99"/>
      <c r="AM799" s="99"/>
      <c r="AN799" s="99"/>
      <c r="AO799" s="99"/>
      <c r="AP799" s="99"/>
      <c r="AQ799" s="99"/>
      <c r="AR799" s="99"/>
      <c r="AS799" s="99"/>
      <c r="AT799" s="99"/>
      <c r="AU799" s="99"/>
      <c r="AV799" s="99"/>
      <c r="AW799" s="99"/>
      <c r="AX799" s="99"/>
      <c r="AY799" s="99"/>
    </row>
    <row r="800" spans="30:51" ht="13">
      <c r="AD800" s="99"/>
      <c r="AE800" s="99"/>
      <c r="AF800" s="99"/>
      <c r="AG800" s="99"/>
      <c r="AH800" s="99"/>
      <c r="AI800" s="99"/>
      <c r="AJ800" s="99"/>
      <c r="AK800" s="99"/>
      <c r="AL800" s="99"/>
      <c r="AM800" s="99"/>
      <c r="AN800" s="99"/>
      <c r="AO800" s="99"/>
      <c r="AP800" s="99"/>
      <c r="AQ800" s="99"/>
      <c r="AR800" s="99"/>
      <c r="AS800" s="99"/>
      <c r="AT800" s="99"/>
      <c r="AU800" s="99"/>
      <c r="AV800" s="99"/>
      <c r="AW800" s="99"/>
      <c r="AX800" s="99"/>
      <c r="AY800" s="99"/>
    </row>
    <row r="801" spans="30:51" ht="13">
      <c r="AD801" s="99"/>
      <c r="AE801" s="99"/>
      <c r="AF801" s="99"/>
      <c r="AG801" s="99"/>
      <c r="AH801" s="99"/>
      <c r="AI801" s="99"/>
      <c r="AJ801" s="99"/>
      <c r="AK801" s="99"/>
      <c r="AL801" s="99"/>
      <c r="AM801" s="99"/>
      <c r="AN801" s="99"/>
      <c r="AO801" s="99"/>
      <c r="AP801" s="99"/>
      <c r="AQ801" s="99"/>
      <c r="AR801" s="99"/>
      <c r="AS801" s="99"/>
      <c r="AT801" s="99"/>
      <c r="AU801" s="99"/>
      <c r="AV801" s="99"/>
      <c r="AW801" s="99"/>
      <c r="AX801" s="99"/>
      <c r="AY801" s="99"/>
    </row>
    <row r="802" spans="30:51" ht="13">
      <c r="AD802" s="99"/>
      <c r="AE802" s="99"/>
      <c r="AF802" s="99"/>
      <c r="AG802" s="99"/>
      <c r="AH802" s="99"/>
      <c r="AI802" s="99"/>
      <c r="AJ802" s="99"/>
      <c r="AK802" s="99"/>
      <c r="AL802" s="99"/>
      <c r="AM802" s="99"/>
      <c r="AN802" s="99"/>
      <c r="AO802" s="99"/>
      <c r="AP802" s="99"/>
      <c r="AQ802" s="99"/>
      <c r="AR802" s="99"/>
      <c r="AS802" s="99"/>
      <c r="AT802" s="99"/>
      <c r="AU802" s="99"/>
      <c r="AV802" s="99"/>
      <c r="AW802" s="99"/>
      <c r="AX802" s="99"/>
      <c r="AY802" s="99"/>
    </row>
    <row r="803" spans="30:51" ht="13">
      <c r="AD803" s="99"/>
      <c r="AE803" s="99"/>
      <c r="AF803" s="99"/>
      <c r="AG803" s="99"/>
      <c r="AH803" s="99"/>
      <c r="AI803" s="99"/>
      <c r="AJ803" s="99"/>
      <c r="AK803" s="99"/>
      <c r="AL803" s="99"/>
      <c r="AM803" s="99"/>
      <c r="AN803" s="99"/>
      <c r="AO803" s="99"/>
      <c r="AP803" s="99"/>
      <c r="AQ803" s="99"/>
      <c r="AR803" s="99"/>
      <c r="AS803" s="99"/>
      <c r="AT803" s="99"/>
      <c r="AU803" s="99"/>
      <c r="AV803" s="99"/>
      <c r="AW803" s="99"/>
      <c r="AX803" s="99"/>
      <c r="AY803" s="99"/>
    </row>
    <row r="804" spans="30:51" ht="13">
      <c r="AD804" s="99"/>
      <c r="AE804" s="99"/>
      <c r="AF804" s="99"/>
      <c r="AG804" s="99"/>
      <c r="AH804" s="99"/>
      <c r="AI804" s="99"/>
      <c r="AJ804" s="99"/>
      <c r="AK804" s="99"/>
      <c r="AL804" s="99"/>
      <c r="AM804" s="99"/>
      <c r="AN804" s="99"/>
      <c r="AO804" s="99"/>
      <c r="AP804" s="99"/>
      <c r="AQ804" s="99"/>
      <c r="AR804" s="99"/>
      <c r="AS804" s="99"/>
      <c r="AT804" s="99"/>
      <c r="AU804" s="99"/>
      <c r="AV804" s="99"/>
      <c r="AW804" s="99"/>
      <c r="AX804" s="99"/>
      <c r="AY804" s="99"/>
    </row>
    <row r="805" spans="30:51" ht="13">
      <c r="AD805" s="99"/>
      <c r="AE805" s="99"/>
      <c r="AF805" s="99"/>
      <c r="AG805" s="99"/>
      <c r="AH805" s="99"/>
      <c r="AI805" s="99"/>
      <c r="AJ805" s="99"/>
      <c r="AK805" s="99"/>
      <c r="AL805" s="99"/>
      <c r="AM805" s="99"/>
      <c r="AN805" s="99"/>
      <c r="AO805" s="99"/>
      <c r="AP805" s="99"/>
      <c r="AQ805" s="99"/>
      <c r="AR805" s="99"/>
      <c r="AS805" s="99"/>
      <c r="AT805" s="99"/>
      <c r="AU805" s="99"/>
      <c r="AV805" s="99"/>
      <c r="AW805" s="99"/>
      <c r="AX805" s="99"/>
      <c r="AY805" s="99"/>
    </row>
    <row r="806" spans="30:51" ht="13">
      <c r="AD806" s="99"/>
      <c r="AE806" s="99"/>
      <c r="AF806" s="99"/>
      <c r="AG806" s="99"/>
      <c r="AH806" s="99"/>
      <c r="AI806" s="99"/>
      <c r="AJ806" s="99"/>
      <c r="AK806" s="99"/>
      <c r="AL806" s="99"/>
      <c r="AM806" s="99"/>
      <c r="AN806" s="99"/>
      <c r="AO806" s="99"/>
      <c r="AP806" s="99"/>
      <c r="AQ806" s="99"/>
      <c r="AR806" s="99"/>
      <c r="AS806" s="99"/>
      <c r="AT806" s="99"/>
      <c r="AU806" s="99"/>
      <c r="AV806" s="99"/>
      <c r="AW806" s="99"/>
      <c r="AX806" s="99"/>
      <c r="AY806" s="99"/>
    </row>
    <row r="807" spans="30:51" ht="13">
      <c r="AD807" s="99"/>
      <c r="AE807" s="99"/>
      <c r="AF807" s="99"/>
      <c r="AG807" s="99"/>
      <c r="AH807" s="99"/>
      <c r="AI807" s="99"/>
      <c r="AJ807" s="99"/>
      <c r="AK807" s="99"/>
      <c r="AL807" s="99"/>
      <c r="AM807" s="99"/>
      <c r="AN807" s="99"/>
      <c r="AO807" s="99"/>
      <c r="AP807" s="99"/>
      <c r="AQ807" s="99"/>
      <c r="AR807" s="99"/>
      <c r="AS807" s="99"/>
      <c r="AT807" s="99"/>
      <c r="AU807" s="99"/>
      <c r="AV807" s="99"/>
      <c r="AW807" s="99"/>
      <c r="AX807" s="99"/>
      <c r="AY807" s="99"/>
    </row>
    <row r="808" spans="30:51" ht="13">
      <c r="AD808" s="99"/>
      <c r="AE808" s="99"/>
      <c r="AF808" s="99"/>
      <c r="AG808" s="99"/>
      <c r="AH808" s="99"/>
      <c r="AI808" s="99"/>
      <c r="AJ808" s="99"/>
      <c r="AK808" s="99"/>
      <c r="AL808" s="99"/>
      <c r="AM808" s="99"/>
      <c r="AN808" s="99"/>
      <c r="AO808" s="99"/>
      <c r="AP808" s="99"/>
      <c r="AQ808" s="99"/>
      <c r="AR808" s="99"/>
      <c r="AS808" s="99"/>
      <c r="AT808" s="99"/>
      <c r="AU808" s="99"/>
      <c r="AV808" s="99"/>
      <c r="AW808" s="99"/>
      <c r="AX808" s="99"/>
      <c r="AY808" s="99"/>
    </row>
    <row r="809" spans="30:51" ht="13">
      <c r="AD809" s="99"/>
      <c r="AE809" s="99"/>
      <c r="AF809" s="99"/>
      <c r="AG809" s="99"/>
      <c r="AH809" s="99"/>
      <c r="AI809" s="99"/>
      <c r="AJ809" s="99"/>
      <c r="AK809" s="99"/>
      <c r="AL809" s="99"/>
      <c r="AM809" s="99"/>
      <c r="AN809" s="99"/>
      <c r="AO809" s="99"/>
      <c r="AP809" s="99"/>
      <c r="AQ809" s="99"/>
      <c r="AR809" s="99"/>
      <c r="AS809" s="99"/>
      <c r="AT809" s="99"/>
      <c r="AU809" s="99"/>
      <c r="AV809" s="99"/>
      <c r="AW809" s="99"/>
      <c r="AX809" s="99"/>
      <c r="AY809" s="99"/>
    </row>
    <row r="810" spans="30:51" ht="13">
      <c r="AD810" s="99"/>
      <c r="AE810" s="99"/>
      <c r="AF810" s="99"/>
      <c r="AG810" s="99"/>
      <c r="AH810" s="99"/>
      <c r="AI810" s="99"/>
      <c r="AJ810" s="99"/>
      <c r="AK810" s="99"/>
      <c r="AL810" s="99"/>
      <c r="AM810" s="99"/>
      <c r="AN810" s="99"/>
      <c r="AO810" s="99"/>
      <c r="AP810" s="99"/>
      <c r="AQ810" s="99"/>
      <c r="AR810" s="99"/>
      <c r="AS810" s="99"/>
      <c r="AT810" s="99"/>
      <c r="AU810" s="99"/>
      <c r="AV810" s="99"/>
      <c r="AW810" s="99"/>
      <c r="AX810" s="99"/>
      <c r="AY810" s="99"/>
    </row>
    <row r="811" spans="30:51" ht="13">
      <c r="AD811" s="99"/>
      <c r="AE811" s="99"/>
      <c r="AF811" s="99"/>
      <c r="AG811" s="99"/>
      <c r="AH811" s="99"/>
      <c r="AI811" s="99"/>
      <c r="AJ811" s="99"/>
      <c r="AK811" s="99"/>
      <c r="AL811" s="99"/>
      <c r="AM811" s="99"/>
      <c r="AN811" s="99"/>
      <c r="AO811" s="99"/>
      <c r="AP811" s="99"/>
      <c r="AQ811" s="99"/>
      <c r="AR811" s="99"/>
      <c r="AS811" s="99"/>
      <c r="AT811" s="99"/>
      <c r="AU811" s="99"/>
      <c r="AV811" s="99"/>
      <c r="AW811" s="99"/>
      <c r="AX811" s="99"/>
      <c r="AY811" s="99"/>
    </row>
    <row r="812" spans="30:51" ht="13">
      <c r="AD812" s="99"/>
      <c r="AE812" s="99"/>
      <c r="AF812" s="99"/>
      <c r="AG812" s="99"/>
      <c r="AH812" s="99"/>
      <c r="AI812" s="99"/>
      <c r="AJ812" s="99"/>
      <c r="AK812" s="99"/>
      <c r="AL812" s="99"/>
      <c r="AM812" s="99"/>
      <c r="AN812" s="99"/>
      <c r="AO812" s="99"/>
      <c r="AP812" s="99"/>
      <c r="AQ812" s="99"/>
      <c r="AR812" s="99"/>
      <c r="AS812" s="99"/>
      <c r="AT812" s="99"/>
      <c r="AU812" s="99"/>
      <c r="AV812" s="99"/>
      <c r="AW812" s="99"/>
      <c r="AX812" s="99"/>
      <c r="AY812" s="99"/>
    </row>
    <row r="813" spans="30:51" ht="13">
      <c r="AD813" s="99"/>
      <c r="AE813" s="99"/>
      <c r="AF813" s="99"/>
      <c r="AG813" s="99"/>
      <c r="AH813" s="99"/>
      <c r="AI813" s="99"/>
      <c r="AJ813" s="99"/>
      <c r="AK813" s="99"/>
      <c r="AL813" s="99"/>
      <c r="AM813" s="99"/>
      <c r="AN813" s="99"/>
      <c r="AO813" s="99"/>
      <c r="AP813" s="99"/>
      <c r="AQ813" s="99"/>
      <c r="AR813" s="99"/>
      <c r="AS813" s="99"/>
      <c r="AT813" s="99"/>
      <c r="AU813" s="99"/>
      <c r="AV813" s="99"/>
      <c r="AW813" s="99"/>
      <c r="AX813" s="99"/>
      <c r="AY813" s="99"/>
    </row>
    <row r="814" spans="30:51" ht="13">
      <c r="AD814" s="99"/>
      <c r="AE814" s="99"/>
      <c r="AF814" s="99"/>
      <c r="AG814" s="99"/>
      <c r="AH814" s="99"/>
      <c r="AI814" s="99"/>
      <c r="AJ814" s="99"/>
      <c r="AK814" s="99"/>
      <c r="AL814" s="99"/>
      <c r="AM814" s="99"/>
      <c r="AN814" s="99"/>
      <c r="AO814" s="99"/>
      <c r="AP814" s="99"/>
      <c r="AQ814" s="99"/>
      <c r="AR814" s="99"/>
      <c r="AS814" s="99"/>
      <c r="AT814" s="99"/>
      <c r="AU814" s="99"/>
      <c r="AV814" s="99"/>
      <c r="AW814" s="99"/>
      <c r="AX814" s="99"/>
      <c r="AY814" s="99"/>
    </row>
    <row r="815" spans="30:51" ht="13">
      <c r="AD815" s="99"/>
      <c r="AE815" s="99"/>
      <c r="AF815" s="99"/>
      <c r="AG815" s="99"/>
      <c r="AH815" s="99"/>
      <c r="AI815" s="99"/>
      <c r="AJ815" s="99"/>
      <c r="AK815" s="99"/>
      <c r="AL815" s="99"/>
      <c r="AM815" s="99"/>
      <c r="AN815" s="99"/>
      <c r="AO815" s="99"/>
      <c r="AP815" s="99"/>
      <c r="AQ815" s="99"/>
      <c r="AR815" s="99"/>
      <c r="AS815" s="99"/>
      <c r="AT815" s="99"/>
      <c r="AU815" s="99"/>
      <c r="AV815" s="99"/>
      <c r="AW815" s="99"/>
      <c r="AX815" s="99"/>
      <c r="AY815" s="99"/>
    </row>
    <row r="816" spans="30:51" ht="13">
      <c r="AD816" s="99"/>
      <c r="AE816" s="99"/>
      <c r="AF816" s="99"/>
      <c r="AG816" s="99"/>
      <c r="AH816" s="99"/>
      <c r="AI816" s="99"/>
      <c r="AJ816" s="99"/>
      <c r="AK816" s="99"/>
      <c r="AL816" s="99"/>
      <c r="AM816" s="99"/>
      <c r="AN816" s="99"/>
      <c r="AO816" s="99"/>
      <c r="AP816" s="99"/>
      <c r="AQ816" s="99"/>
      <c r="AR816" s="99"/>
      <c r="AS816" s="99"/>
      <c r="AT816" s="99"/>
      <c r="AU816" s="99"/>
      <c r="AV816" s="99"/>
      <c r="AW816" s="99"/>
      <c r="AX816" s="99"/>
      <c r="AY816" s="99"/>
    </row>
    <row r="817" spans="30:51" ht="13">
      <c r="AD817" s="99"/>
      <c r="AE817" s="99"/>
      <c r="AF817" s="99"/>
      <c r="AG817" s="99"/>
      <c r="AH817" s="99"/>
      <c r="AI817" s="99"/>
      <c r="AJ817" s="99"/>
      <c r="AK817" s="99"/>
      <c r="AL817" s="99"/>
      <c r="AM817" s="99"/>
      <c r="AN817" s="99"/>
      <c r="AO817" s="99"/>
      <c r="AP817" s="99"/>
      <c r="AQ817" s="99"/>
      <c r="AR817" s="99"/>
      <c r="AS817" s="99"/>
      <c r="AT817" s="99"/>
      <c r="AU817" s="99"/>
      <c r="AV817" s="99"/>
      <c r="AW817" s="99"/>
      <c r="AX817" s="99"/>
      <c r="AY817" s="99"/>
    </row>
    <row r="818" spans="30:51" ht="13">
      <c r="AD818" s="99"/>
      <c r="AE818" s="99"/>
      <c r="AF818" s="99"/>
      <c r="AG818" s="99"/>
      <c r="AH818" s="99"/>
      <c r="AI818" s="99"/>
      <c r="AJ818" s="99"/>
      <c r="AK818" s="99"/>
      <c r="AL818" s="99"/>
      <c r="AM818" s="99"/>
      <c r="AN818" s="99"/>
      <c r="AO818" s="99"/>
      <c r="AP818" s="99"/>
      <c r="AQ818" s="99"/>
      <c r="AR818" s="99"/>
      <c r="AS818" s="99"/>
      <c r="AT818" s="99"/>
      <c r="AU818" s="99"/>
      <c r="AV818" s="99"/>
      <c r="AW818" s="99"/>
      <c r="AX818" s="99"/>
      <c r="AY818" s="99"/>
    </row>
    <row r="819" spans="30:51" ht="13">
      <c r="AD819" s="99"/>
      <c r="AE819" s="99"/>
      <c r="AF819" s="99"/>
      <c r="AG819" s="99"/>
      <c r="AH819" s="99"/>
      <c r="AI819" s="99"/>
      <c r="AJ819" s="99"/>
      <c r="AK819" s="99"/>
      <c r="AL819" s="99"/>
      <c r="AM819" s="99"/>
      <c r="AN819" s="99"/>
      <c r="AO819" s="99"/>
      <c r="AP819" s="99"/>
      <c r="AQ819" s="99"/>
      <c r="AR819" s="99"/>
      <c r="AS819" s="99"/>
      <c r="AT819" s="99"/>
      <c r="AU819" s="99"/>
      <c r="AV819" s="99"/>
      <c r="AW819" s="99"/>
      <c r="AX819" s="99"/>
      <c r="AY819" s="99"/>
    </row>
    <row r="820" spans="30:51" ht="13">
      <c r="AD820" s="99"/>
      <c r="AE820" s="99"/>
      <c r="AF820" s="99"/>
      <c r="AG820" s="99"/>
      <c r="AH820" s="99"/>
      <c r="AI820" s="99"/>
      <c r="AJ820" s="99"/>
      <c r="AK820" s="99"/>
      <c r="AL820" s="99"/>
      <c r="AM820" s="99"/>
      <c r="AN820" s="99"/>
      <c r="AO820" s="99"/>
      <c r="AP820" s="99"/>
      <c r="AQ820" s="99"/>
      <c r="AR820" s="99"/>
      <c r="AS820" s="99"/>
      <c r="AT820" s="99"/>
      <c r="AU820" s="99"/>
      <c r="AV820" s="99"/>
      <c r="AW820" s="99"/>
      <c r="AX820" s="99"/>
      <c r="AY820" s="99"/>
    </row>
    <row r="821" spans="30:51" ht="13">
      <c r="AD821" s="99"/>
      <c r="AE821" s="99"/>
      <c r="AF821" s="99"/>
      <c r="AG821" s="99"/>
      <c r="AH821" s="99"/>
      <c r="AI821" s="99"/>
      <c r="AJ821" s="99"/>
      <c r="AK821" s="99"/>
      <c r="AL821" s="99"/>
      <c r="AM821" s="99"/>
      <c r="AN821" s="99"/>
      <c r="AO821" s="99"/>
      <c r="AP821" s="99"/>
      <c r="AQ821" s="99"/>
      <c r="AR821" s="99"/>
      <c r="AS821" s="99"/>
      <c r="AT821" s="99"/>
      <c r="AU821" s="99"/>
      <c r="AV821" s="99"/>
      <c r="AW821" s="99"/>
      <c r="AX821" s="99"/>
      <c r="AY821" s="99"/>
    </row>
    <row r="822" spans="30:51" ht="13">
      <c r="AD822" s="99"/>
      <c r="AE822" s="99"/>
      <c r="AF822" s="99"/>
      <c r="AG822" s="99"/>
      <c r="AH822" s="99"/>
      <c r="AI822" s="99"/>
      <c r="AJ822" s="99"/>
      <c r="AK822" s="99"/>
      <c r="AL822" s="99"/>
      <c r="AM822" s="99"/>
      <c r="AN822" s="99"/>
      <c r="AO822" s="99"/>
      <c r="AP822" s="99"/>
      <c r="AQ822" s="99"/>
      <c r="AR822" s="99"/>
      <c r="AS822" s="99"/>
      <c r="AT822" s="99"/>
      <c r="AU822" s="99"/>
      <c r="AV822" s="99"/>
      <c r="AW822" s="99"/>
      <c r="AX822" s="99"/>
      <c r="AY822" s="99"/>
    </row>
    <row r="823" spans="30:51" ht="13">
      <c r="AD823" s="99"/>
      <c r="AE823" s="99"/>
      <c r="AF823" s="99"/>
      <c r="AG823" s="99"/>
      <c r="AH823" s="99"/>
      <c r="AI823" s="99"/>
      <c r="AJ823" s="99"/>
      <c r="AK823" s="99"/>
      <c r="AL823" s="99"/>
      <c r="AM823" s="99"/>
      <c r="AN823" s="99"/>
      <c r="AO823" s="99"/>
      <c r="AP823" s="99"/>
      <c r="AQ823" s="99"/>
      <c r="AR823" s="99"/>
      <c r="AS823" s="99"/>
      <c r="AT823" s="99"/>
      <c r="AU823" s="99"/>
      <c r="AV823" s="99"/>
      <c r="AW823" s="99"/>
      <c r="AX823" s="99"/>
      <c r="AY823" s="99"/>
    </row>
    <row r="824" spans="30:51" ht="13">
      <c r="AD824" s="99"/>
      <c r="AE824" s="99"/>
      <c r="AF824" s="99"/>
      <c r="AG824" s="99"/>
      <c r="AH824" s="99"/>
      <c r="AI824" s="99"/>
      <c r="AJ824" s="99"/>
      <c r="AK824" s="99"/>
      <c r="AL824" s="99"/>
      <c r="AM824" s="99"/>
      <c r="AN824" s="99"/>
      <c r="AO824" s="99"/>
      <c r="AP824" s="99"/>
      <c r="AQ824" s="99"/>
      <c r="AR824" s="99"/>
      <c r="AS824" s="99"/>
      <c r="AT824" s="99"/>
      <c r="AU824" s="99"/>
      <c r="AV824" s="99"/>
      <c r="AW824" s="99"/>
      <c r="AX824" s="99"/>
      <c r="AY824" s="99"/>
    </row>
    <row r="825" spans="30:51" ht="13">
      <c r="AD825" s="99"/>
      <c r="AE825" s="99"/>
      <c r="AF825" s="99"/>
      <c r="AG825" s="99"/>
      <c r="AH825" s="99"/>
      <c r="AI825" s="99"/>
      <c r="AJ825" s="99"/>
      <c r="AK825" s="99"/>
      <c r="AL825" s="99"/>
      <c r="AM825" s="99"/>
      <c r="AN825" s="99"/>
      <c r="AO825" s="99"/>
      <c r="AP825" s="99"/>
      <c r="AQ825" s="99"/>
      <c r="AR825" s="99"/>
      <c r="AS825" s="99"/>
      <c r="AT825" s="99"/>
      <c r="AU825" s="99"/>
      <c r="AV825" s="99"/>
      <c r="AW825" s="99"/>
      <c r="AX825" s="99"/>
      <c r="AY825" s="99"/>
    </row>
    <row r="826" spans="30:51" ht="13">
      <c r="AD826" s="99"/>
      <c r="AE826" s="99"/>
      <c r="AF826" s="99"/>
      <c r="AG826" s="99"/>
      <c r="AH826" s="99"/>
      <c r="AI826" s="99"/>
      <c r="AJ826" s="99"/>
      <c r="AK826" s="99"/>
      <c r="AL826" s="99"/>
      <c r="AM826" s="99"/>
      <c r="AN826" s="99"/>
      <c r="AO826" s="99"/>
      <c r="AP826" s="99"/>
      <c r="AQ826" s="99"/>
      <c r="AR826" s="99"/>
      <c r="AS826" s="99"/>
      <c r="AT826" s="99"/>
      <c r="AU826" s="99"/>
      <c r="AV826" s="99"/>
      <c r="AW826" s="99"/>
      <c r="AX826" s="99"/>
      <c r="AY826" s="99"/>
    </row>
    <row r="827" spans="30:51" ht="13">
      <c r="AD827" s="99"/>
      <c r="AE827" s="99"/>
      <c r="AF827" s="99"/>
      <c r="AG827" s="99"/>
      <c r="AH827" s="99"/>
      <c r="AI827" s="99"/>
      <c r="AJ827" s="99"/>
      <c r="AK827" s="99"/>
      <c r="AL827" s="99"/>
      <c r="AM827" s="99"/>
      <c r="AN827" s="99"/>
      <c r="AO827" s="99"/>
      <c r="AP827" s="99"/>
      <c r="AQ827" s="99"/>
      <c r="AR827" s="99"/>
      <c r="AS827" s="99"/>
      <c r="AT827" s="99"/>
      <c r="AU827" s="99"/>
      <c r="AV827" s="99"/>
      <c r="AW827" s="99"/>
      <c r="AX827" s="99"/>
      <c r="AY827" s="99"/>
    </row>
    <row r="828" spans="30:51" ht="13">
      <c r="AD828" s="99"/>
      <c r="AE828" s="99"/>
      <c r="AF828" s="99"/>
      <c r="AG828" s="99"/>
      <c r="AH828" s="99"/>
      <c r="AI828" s="99"/>
      <c r="AJ828" s="99"/>
      <c r="AK828" s="99"/>
      <c r="AL828" s="99"/>
      <c r="AM828" s="99"/>
      <c r="AN828" s="99"/>
      <c r="AO828" s="99"/>
      <c r="AP828" s="99"/>
      <c r="AQ828" s="99"/>
      <c r="AR828" s="99"/>
      <c r="AS828" s="99"/>
      <c r="AT828" s="99"/>
      <c r="AU828" s="99"/>
      <c r="AV828" s="99"/>
      <c r="AW828" s="99"/>
      <c r="AX828" s="99"/>
      <c r="AY828" s="99"/>
    </row>
    <row r="829" spans="30:51" ht="13">
      <c r="AD829" s="99"/>
      <c r="AE829" s="99"/>
      <c r="AF829" s="99"/>
      <c r="AG829" s="99"/>
      <c r="AH829" s="99"/>
      <c r="AI829" s="99"/>
      <c r="AJ829" s="99"/>
      <c r="AK829" s="99"/>
      <c r="AL829" s="99"/>
      <c r="AM829" s="99"/>
      <c r="AN829" s="99"/>
      <c r="AO829" s="99"/>
      <c r="AP829" s="99"/>
      <c r="AQ829" s="99"/>
      <c r="AR829" s="99"/>
      <c r="AS829" s="99"/>
      <c r="AT829" s="99"/>
      <c r="AU829" s="99"/>
      <c r="AV829" s="99"/>
      <c r="AW829" s="99"/>
      <c r="AX829" s="99"/>
      <c r="AY829" s="99"/>
    </row>
    <row r="830" spans="30:51" ht="13">
      <c r="AD830" s="99"/>
      <c r="AE830" s="99"/>
      <c r="AF830" s="99"/>
      <c r="AG830" s="99"/>
      <c r="AH830" s="99"/>
      <c r="AI830" s="99"/>
      <c r="AJ830" s="99"/>
      <c r="AK830" s="99"/>
      <c r="AL830" s="99"/>
      <c r="AM830" s="99"/>
      <c r="AN830" s="99"/>
      <c r="AO830" s="99"/>
      <c r="AP830" s="99"/>
      <c r="AQ830" s="99"/>
      <c r="AR830" s="99"/>
      <c r="AS830" s="99"/>
      <c r="AT830" s="99"/>
      <c r="AU830" s="99"/>
      <c r="AV830" s="99"/>
      <c r="AW830" s="99"/>
      <c r="AX830" s="99"/>
      <c r="AY830" s="99"/>
    </row>
    <row r="831" spans="30:51" ht="13">
      <c r="AD831" s="99"/>
      <c r="AE831" s="99"/>
      <c r="AF831" s="99"/>
      <c r="AG831" s="99"/>
      <c r="AH831" s="99"/>
      <c r="AI831" s="99"/>
      <c r="AJ831" s="99"/>
      <c r="AK831" s="99"/>
      <c r="AL831" s="99"/>
      <c r="AM831" s="99"/>
      <c r="AN831" s="99"/>
      <c r="AO831" s="99"/>
      <c r="AP831" s="99"/>
      <c r="AQ831" s="99"/>
      <c r="AR831" s="99"/>
      <c r="AS831" s="99"/>
      <c r="AT831" s="99"/>
      <c r="AU831" s="99"/>
      <c r="AV831" s="99"/>
      <c r="AW831" s="99"/>
      <c r="AX831" s="99"/>
      <c r="AY831" s="99"/>
    </row>
    <row r="832" spans="30:51" ht="13">
      <c r="AD832" s="99"/>
      <c r="AE832" s="99"/>
      <c r="AF832" s="99"/>
      <c r="AG832" s="99"/>
      <c r="AH832" s="99"/>
      <c r="AI832" s="99"/>
      <c r="AJ832" s="99"/>
      <c r="AK832" s="99"/>
      <c r="AL832" s="99"/>
      <c r="AM832" s="99"/>
      <c r="AN832" s="99"/>
      <c r="AO832" s="99"/>
      <c r="AP832" s="99"/>
      <c r="AQ832" s="99"/>
      <c r="AR832" s="99"/>
      <c r="AS832" s="99"/>
      <c r="AT832" s="99"/>
      <c r="AU832" s="99"/>
      <c r="AV832" s="99"/>
      <c r="AW832" s="99"/>
      <c r="AX832" s="99"/>
      <c r="AY832" s="99"/>
    </row>
    <row r="833" spans="30:51" ht="13">
      <c r="AD833" s="99"/>
      <c r="AE833" s="99"/>
      <c r="AF833" s="99"/>
      <c r="AG833" s="99"/>
      <c r="AH833" s="99"/>
      <c r="AI833" s="99"/>
      <c r="AJ833" s="99"/>
      <c r="AK833" s="99"/>
      <c r="AL833" s="99"/>
      <c r="AM833" s="99"/>
      <c r="AN833" s="99"/>
      <c r="AO833" s="99"/>
      <c r="AP833" s="99"/>
      <c r="AQ833" s="99"/>
      <c r="AR833" s="99"/>
      <c r="AS833" s="99"/>
      <c r="AT833" s="99"/>
      <c r="AU833" s="99"/>
      <c r="AV833" s="99"/>
      <c r="AW833" s="99"/>
      <c r="AX833" s="99"/>
      <c r="AY833" s="99"/>
    </row>
    <row r="834" spans="30:51" ht="13">
      <c r="AD834" s="99"/>
      <c r="AE834" s="99"/>
      <c r="AF834" s="99"/>
      <c r="AG834" s="99"/>
      <c r="AH834" s="99"/>
      <c r="AI834" s="99"/>
      <c r="AJ834" s="99"/>
      <c r="AK834" s="99"/>
      <c r="AL834" s="99"/>
      <c r="AM834" s="99"/>
      <c r="AN834" s="99"/>
      <c r="AO834" s="99"/>
      <c r="AP834" s="99"/>
      <c r="AQ834" s="99"/>
      <c r="AR834" s="99"/>
      <c r="AS834" s="99"/>
      <c r="AT834" s="99"/>
      <c r="AU834" s="99"/>
      <c r="AV834" s="99"/>
      <c r="AW834" s="99"/>
      <c r="AX834" s="99"/>
      <c r="AY834" s="99"/>
    </row>
    <row r="835" spans="30:51" ht="13">
      <c r="AD835" s="99"/>
      <c r="AE835" s="99"/>
      <c r="AF835" s="99"/>
      <c r="AG835" s="99"/>
      <c r="AH835" s="99"/>
      <c r="AI835" s="99"/>
      <c r="AJ835" s="99"/>
      <c r="AK835" s="99"/>
      <c r="AL835" s="99"/>
      <c r="AM835" s="99"/>
      <c r="AN835" s="99"/>
      <c r="AO835" s="99"/>
      <c r="AP835" s="99"/>
      <c r="AQ835" s="99"/>
      <c r="AR835" s="99"/>
      <c r="AS835" s="99"/>
      <c r="AT835" s="99"/>
      <c r="AU835" s="99"/>
      <c r="AV835" s="99"/>
      <c r="AW835" s="99"/>
      <c r="AX835" s="99"/>
      <c r="AY835" s="99"/>
    </row>
    <row r="836" spans="30:51" ht="13">
      <c r="AD836" s="99"/>
      <c r="AE836" s="99"/>
      <c r="AF836" s="99"/>
      <c r="AG836" s="99"/>
      <c r="AH836" s="99"/>
      <c r="AI836" s="99"/>
      <c r="AJ836" s="99"/>
      <c r="AK836" s="99"/>
      <c r="AL836" s="99"/>
      <c r="AM836" s="99"/>
      <c r="AN836" s="99"/>
      <c r="AO836" s="99"/>
      <c r="AP836" s="99"/>
      <c r="AQ836" s="99"/>
      <c r="AR836" s="99"/>
      <c r="AS836" s="99"/>
      <c r="AT836" s="99"/>
      <c r="AU836" s="99"/>
      <c r="AV836" s="99"/>
      <c r="AW836" s="99"/>
      <c r="AX836" s="99"/>
      <c r="AY836" s="99"/>
    </row>
    <row r="837" spans="30:51" ht="13">
      <c r="AD837" s="99"/>
      <c r="AE837" s="99"/>
      <c r="AF837" s="99"/>
      <c r="AG837" s="99"/>
      <c r="AH837" s="99"/>
      <c r="AI837" s="99"/>
      <c r="AJ837" s="99"/>
      <c r="AK837" s="99"/>
      <c r="AL837" s="99"/>
      <c r="AM837" s="99"/>
      <c r="AN837" s="99"/>
      <c r="AO837" s="99"/>
      <c r="AP837" s="99"/>
      <c r="AQ837" s="99"/>
      <c r="AR837" s="99"/>
      <c r="AS837" s="99"/>
      <c r="AT837" s="99"/>
      <c r="AU837" s="99"/>
      <c r="AV837" s="99"/>
      <c r="AW837" s="99"/>
      <c r="AX837" s="99"/>
      <c r="AY837" s="99"/>
    </row>
    <row r="838" spans="30:51" ht="13">
      <c r="AD838" s="99"/>
      <c r="AE838" s="99"/>
      <c r="AF838" s="99"/>
      <c r="AG838" s="99"/>
      <c r="AH838" s="99"/>
      <c r="AI838" s="99"/>
      <c r="AJ838" s="99"/>
      <c r="AK838" s="99"/>
      <c r="AL838" s="99"/>
      <c r="AM838" s="99"/>
      <c r="AN838" s="99"/>
      <c r="AO838" s="99"/>
      <c r="AP838" s="99"/>
      <c r="AQ838" s="99"/>
      <c r="AR838" s="99"/>
      <c r="AS838" s="99"/>
      <c r="AT838" s="99"/>
      <c r="AU838" s="99"/>
      <c r="AV838" s="99"/>
      <c r="AW838" s="99"/>
      <c r="AX838" s="99"/>
      <c r="AY838" s="99"/>
    </row>
    <row r="839" spans="30:51" ht="13">
      <c r="AD839" s="99"/>
      <c r="AE839" s="99"/>
      <c r="AF839" s="99"/>
      <c r="AG839" s="99"/>
      <c r="AH839" s="99"/>
      <c r="AI839" s="99"/>
      <c r="AJ839" s="99"/>
      <c r="AK839" s="99"/>
      <c r="AL839" s="99"/>
      <c r="AM839" s="99"/>
      <c r="AN839" s="99"/>
      <c r="AO839" s="99"/>
      <c r="AP839" s="99"/>
      <c r="AQ839" s="99"/>
      <c r="AR839" s="99"/>
      <c r="AS839" s="99"/>
      <c r="AT839" s="99"/>
      <c r="AU839" s="99"/>
      <c r="AV839" s="99"/>
      <c r="AW839" s="99"/>
      <c r="AX839" s="99"/>
      <c r="AY839" s="99"/>
    </row>
    <row r="840" spans="30:51" ht="13">
      <c r="AD840" s="99"/>
      <c r="AE840" s="99"/>
      <c r="AF840" s="99"/>
      <c r="AG840" s="99"/>
      <c r="AH840" s="99"/>
      <c r="AI840" s="99"/>
      <c r="AJ840" s="99"/>
      <c r="AK840" s="99"/>
      <c r="AL840" s="99"/>
      <c r="AM840" s="99"/>
      <c r="AN840" s="99"/>
      <c r="AO840" s="99"/>
      <c r="AP840" s="99"/>
      <c r="AQ840" s="99"/>
      <c r="AR840" s="99"/>
      <c r="AS840" s="99"/>
      <c r="AT840" s="99"/>
      <c r="AU840" s="99"/>
      <c r="AV840" s="99"/>
      <c r="AW840" s="99"/>
      <c r="AX840" s="99"/>
      <c r="AY840" s="99"/>
    </row>
    <row r="841" spans="30:51" ht="13">
      <c r="AD841" s="99"/>
      <c r="AE841" s="99"/>
      <c r="AF841" s="99"/>
      <c r="AG841" s="99"/>
      <c r="AH841" s="99"/>
      <c r="AI841" s="99"/>
      <c r="AJ841" s="99"/>
      <c r="AK841" s="99"/>
      <c r="AL841" s="99"/>
      <c r="AM841" s="99"/>
      <c r="AN841" s="99"/>
      <c r="AO841" s="99"/>
      <c r="AP841" s="99"/>
      <c r="AQ841" s="99"/>
      <c r="AR841" s="99"/>
      <c r="AS841" s="99"/>
      <c r="AT841" s="99"/>
      <c r="AU841" s="99"/>
      <c r="AV841" s="99"/>
      <c r="AW841" s="99"/>
      <c r="AX841" s="99"/>
      <c r="AY841" s="99"/>
    </row>
    <row r="842" spans="30:51" ht="13">
      <c r="AD842" s="99"/>
      <c r="AE842" s="99"/>
      <c r="AF842" s="99"/>
      <c r="AG842" s="99"/>
      <c r="AH842" s="99"/>
      <c r="AI842" s="99"/>
      <c r="AJ842" s="99"/>
      <c r="AK842" s="99"/>
      <c r="AL842" s="99"/>
      <c r="AM842" s="99"/>
      <c r="AN842" s="99"/>
      <c r="AO842" s="99"/>
      <c r="AP842" s="99"/>
      <c r="AQ842" s="99"/>
      <c r="AR842" s="99"/>
      <c r="AS842" s="99"/>
      <c r="AT842" s="99"/>
      <c r="AU842" s="99"/>
      <c r="AV842" s="99"/>
      <c r="AW842" s="99"/>
      <c r="AX842" s="99"/>
      <c r="AY842" s="99"/>
    </row>
    <row r="843" spans="30:51" ht="13">
      <c r="AD843" s="99"/>
      <c r="AE843" s="99"/>
      <c r="AF843" s="99"/>
      <c r="AG843" s="99"/>
      <c r="AH843" s="99"/>
      <c r="AI843" s="99"/>
      <c r="AJ843" s="99"/>
      <c r="AK843" s="99"/>
      <c r="AL843" s="99"/>
      <c r="AM843" s="99"/>
      <c r="AN843" s="99"/>
      <c r="AO843" s="99"/>
      <c r="AP843" s="99"/>
      <c r="AQ843" s="99"/>
      <c r="AR843" s="99"/>
      <c r="AS843" s="99"/>
      <c r="AT843" s="99"/>
      <c r="AU843" s="99"/>
      <c r="AV843" s="99"/>
      <c r="AW843" s="99"/>
      <c r="AX843" s="99"/>
      <c r="AY843" s="99"/>
    </row>
    <row r="844" spans="30:51" ht="13">
      <c r="AD844" s="99"/>
      <c r="AE844" s="99"/>
      <c r="AF844" s="99"/>
      <c r="AG844" s="99"/>
      <c r="AH844" s="99"/>
      <c r="AI844" s="99"/>
      <c r="AJ844" s="99"/>
      <c r="AK844" s="99"/>
      <c r="AL844" s="99"/>
      <c r="AM844" s="99"/>
      <c r="AN844" s="99"/>
      <c r="AO844" s="99"/>
      <c r="AP844" s="99"/>
      <c r="AQ844" s="99"/>
      <c r="AR844" s="99"/>
      <c r="AS844" s="99"/>
      <c r="AT844" s="99"/>
      <c r="AU844" s="99"/>
      <c r="AV844" s="99"/>
      <c r="AW844" s="99"/>
      <c r="AX844" s="99"/>
      <c r="AY844" s="99"/>
    </row>
    <row r="845" spans="30:51" ht="13">
      <c r="AD845" s="99"/>
      <c r="AE845" s="99"/>
      <c r="AF845" s="99"/>
      <c r="AG845" s="99"/>
      <c r="AH845" s="99"/>
      <c r="AI845" s="99"/>
      <c r="AJ845" s="99"/>
      <c r="AK845" s="99"/>
      <c r="AL845" s="99"/>
      <c r="AM845" s="99"/>
      <c r="AN845" s="99"/>
      <c r="AO845" s="99"/>
      <c r="AP845" s="99"/>
      <c r="AQ845" s="99"/>
      <c r="AR845" s="99"/>
      <c r="AS845" s="99"/>
      <c r="AT845" s="99"/>
      <c r="AU845" s="99"/>
      <c r="AV845" s="99"/>
      <c r="AW845" s="99"/>
      <c r="AX845" s="99"/>
      <c r="AY845" s="99"/>
    </row>
    <row r="846" spans="30:51" ht="13">
      <c r="AD846" s="99"/>
      <c r="AE846" s="99"/>
      <c r="AF846" s="99"/>
      <c r="AG846" s="99"/>
      <c r="AH846" s="99"/>
      <c r="AI846" s="99"/>
      <c r="AJ846" s="99"/>
      <c r="AK846" s="99"/>
      <c r="AL846" s="99"/>
      <c r="AM846" s="99"/>
      <c r="AN846" s="99"/>
      <c r="AO846" s="99"/>
      <c r="AP846" s="99"/>
      <c r="AQ846" s="99"/>
      <c r="AR846" s="99"/>
      <c r="AS846" s="99"/>
      <c r="AT846" s="99"/>
      <c r="AU846" s="99"/>
      <c r="AV846" s="99"/>
      <c r="AW846" s="99"/>
      <c r="AX846" s="99"/>
      <c r="AY846" s="99"/>
    </row>
    <row r="847" spans="30:51" ht="13">
      <c r="AD847" s="99"/>
      <c r="AE847" s="99"/>
      <c r="AF847" s="99"/>
      <c r="AG847" s="99"/>
      <c r="AH847" s="99"/>
      <c r="AI847" s="99"/>
      <c r="AJ847" s="99"/>
      <c r="AK847" s="99"/>
      <c r="AL847" s="99"/>
      <c r="AM847" s="99"/>
      <c r="AN847" s="99"/>
      <c r="AO847" s="99"/>
      <c r="AP847" s="99"/>
      <c r="AQ847" s="99"/>
      <c r="AR847" s="99"/>
      <c r="AS847" s="99"/>
      <c r="AT847" s="99"/>
      <c r="AU847" s="99"/>
      <c r="AV847" s="99"/>
      <c r="AW847" s="99"/>
      <c r="AX847" s="99"/>
      <c r="AY847" s="99"/>
    </row>
    <row r="848" spans="30:51" ht="13">
      <c r="AD848" s="99"/>
      <c r="AE848" s="99"/>
      <c r="AF848" s="99"/>
      <c r="AG848" s="99"/>
      <c r="AH848" s="99"/>
      <c r="AI848" s="99"/>
      <c r="AJ848" s="99"/>
      <c r="AK848" s="99"/>
      <c r="AL848" s="99"/>
      <c r="AM848" s="99"/>
      <c r="AN848" s="99"/>
      <c r="AO848" s="99"/>
      <c r="AP848" s="99"/>
      <c r="AQ848" s="99"/>
      <c r="AR848" s="99"/>
      <c r="AS848" s="99"/>
      <c r="AT848" s="99"/>
      <c r="AU848" s="99"/>
      <c r="AV848" s="99"/>
      <c r="AW848" s="99"/>
      <c r="AX848" s="99"/>
      <c r="AY848" s="99"/>
    </row>
    <row r="849" spans="30:51" ht="13">
      <c r="AD849" s="99"/>
      <c r="AE849" s="99"/>
      <c r="AF849" s="99"/>
      <c r="AG849" s="99"/>
      <c r="AH849" s="99"/>
      <c r="AI849" s="99"/>
      <c r="AJ849" s="99"/>
      <c r="AK849" s="99"/>
      <c r="AL849" s="99"/>
      <c r="AM849" s="99"/>
      <c r="AN849" s="99"/>
      <c r="AO849" s="99"/>
      <c r="AP849" s="99"/>
      <c r="AQ849" s="99"/>
      <c r="AR849" s="99"/>
      <c r="AS849" s="99"/>
      <c r="AT849" s="99"/>
      <c r="AU849" s="99"/>
      <c r="AV849" s="99"/>
      <c r="AW849" s="99"/>
      <c r="AX849" s="99"/>
      <c r="AY849" s="99"/>
    </row>
    <row r="850" spans="30:51" ht="13">
      <c r="AD850" s="99"/>
      <c r="AE850" s="99"/>
      <c r="AF850" s="99"/>
      <c r="AG850" s="99"/>
      <c r="AH850" s="99"/>
      <c r="AI850" s="99"/>
      <c r="AJ850" s="99"/>
      <c r="AK850" s="99"/>
      <c r="AL850" s="99"/>
      <c r="AM850" s="99"/>
      <c r="AN850" s="99"/>
      <c r="AO850" s="99"/>
      <c r="AP850" s="99"/>
      <c r="AQ850" s="99"/>
      <c r="AR850" s="99"/>
      <c r="AS850" s="99"/>
      <c r="AT850" s="99"/>
      <c r="AU850" s="99"/>
      <c r="AV850" s="99"/>
      <c r="AW850" s="99"/>
      <c r="AX850" s="99"/>
      <c r="AY850" s="99"/>
    </row>
    <row r="851" spans="30:51" ht="13">
      <c r="AD851" s="99"/>
      <c r="AE851" s="99"/>
      <c r="AF851" s="99"/>
      <c r="AG851" s="99"/>
      <c r="AH851" s="99"/>
      <c r="AI851" s="99"/>
      <c r="AJ851" s="99"/>
      <c r="AK851" s="99"/>
      <c r="AL851" s="99"/>
      <c r="AM851" s="99"/>
      <c r="AN851" s="99"/>
      <c r="AO851" s="99"/>
      <c r="AP851" s="99"/>
      <c r="AQ851" s="99"/>
      <c r="AR851" s="99"/>
      <c r="AS851" s="99"/>
      <c r="AT851" s="99"/>
      <c r="AU851" s="99"/>
      <c r="AV851" s="99"/>
      <c r="AW851" s="99"/>
      <c r="AX851" s="99"/>
      <c r="AY851" s="99"/>
    </row>
    <row r="852" spans="30:51" ht="13">
      <c r="AD852" s="99"/>
      <c r="AE852" s="99"/>
      <c r="AF852" s="99"/>
      <c r="AG852" s="99"/>
      <c r="AH852" s="99"/>
      <c r="AI852" s="99"/>
      <c r="AJ852" s="99"/>
      <c r="AK852" s="99"/>
      <c r="AL852" s="99"/>
      <c r="AM852" s="99"/>
      <c r="AN852" s="99"/>
      <c r="AO852" s="99"/>
      <c r="AP852" s="99"/>
      <c r="AQ852" s="99"/>
      <c r="AR852" s="99"/>
      <c r="AS852" s="99"/>
      <c r="AT852" s="99"/>
      <c r="AU852" s="99"/>
      <c r="AV852" s="99"/>
      <c r="AW852" s="99"/>
      <c r="AX852" s="99"/>
      <c r="AY852" s="99"/>
    </row>
    <row r="853" spans="30:51" ht="13">
      <c r="AD853" s="99"/>
      <c r="AE853" s="99"/>
      <c r="AF853" s="99"/>
      <c r="AG853" s="99"/>
      <c r="AH853" s="99"/>
      <c r="AI853" s="99"/>
      <c r="AJ853" s="99"/>
      <c r="AK853" s="99"/>
      <c r="AL853" s="99"/>
      <c r="AM853" s="99"/>
      <c r="AN853" s="99"/>
      <c r="AO853" s="99"/>
      <c r="AP853" s="99"/>
      <c r="AQ853" s="99"/>
      <c r="AR853" s="99"/>
      <c r="AS853" s="99"/>
      <c r="AT853" s="99"/>
      <c r="AU853" s="99"/>
      <c r="AV853" s="99"/>
      <c r="AW853" s="99"/>
      <c r="AX853" s="99"/>
      <c r="AY853" s="99"/>
    </row>
    <row r="854" spans="30:51" ht="13">
      <c r="AD854" s="99"/>
      <c r="AE854" s="99"/>
      <c r="AF854" s="99"/>
      <c r="AG854" s="99"/>
      <c r="AH854" s="99"/>
      <c r="AI854" s="99"/>
      <c r="AJ854" s="99"/>
      <c r="AK854" s="99"/>
      <c r="AL854" s="99"/>
      <c r="AM854" s="99"/>
      <c r="AN854" s="99"/>
      <c r="AO854" s="99"/>
      <c r="AP854" s="99"/>
      <c r="AQ854" s="99"/>
      <c r="AR854" s="99"/>
      <c r="AS854" s="99"/>
      <c r="AT854" s="99"/>
      <c r="AU854" s="99"/>
      <c r="AV854" s="99"/>
      <c r="AW854" s="99"/>
      <c r="AX854" s="99"/>
      <c r="AY854" s="99"/>
    </row>
    <row r="855" spans="30:51" ht="13">
      <c r="AD855" s="99"/>
      <c r="AE855" s="99"/>
      <c r="AF855" s="99"/>
      <c r="AG855" s="99"/>
      <c r="AH855" s="99"/>
      <c r="AI855" s="99"/>
      <c r="AJ855" s="99"/>
      <c r="AK855" s="99"/>
      <c r="AL855" s="99"/>
      <c r="AM855" s="99"/>
      <c r="AN855" s="99"/>
      <c r="AO855" s="99"/>
      <c r="AP855" s="99"/>
      <c r="AQ855" s="99"/>
      <c r="AR855" s="99"/>
      <c r="AS855" s="99"/>
      <c r="AT855" s="99"/>
      <c r="AU855" s="99"/>
      <c r="AV855" s="99"/>
      <c r="AW855" s="99"/>
      <c r="AX855" s="99"/>
      <c r="AY855" s="99"/>
    </row>
    <row r="856" spans="30:51" ht="13">
      <c r="AD856" s="99"/>
      <c r="AE856" s="99"/>
      <c r="AF856" s="99"/>
      <c r="AG856" s="99"/>
      <c r="AH856" s="99"/>
      <c r="AI856" s="99"/>
      <c r="AJ856" s="99"/>
      <c r="AK856" s="99"/>
      <c r="AL856" s="99"/>
      <c r="AM856" s="99"/>
      <c r="AN856" s="99"/>
      <c r="AO856" s="99"/>
      <c r="AP856" s="99"/>
      <c r="AQ856" s="99"/>
      <c r="AR856" s="99"/>
      <c r="AS856" s="99"/>
      <c r="AT856" s="99"/>
      <c r="AU856" s="99"/>
      <c r="AV856" s="99"/>
      <c r="AW856" s="99"/>
      <c r="AX856" s="99"/>
      <c r="AY856" s="99"/>
    </row>
    <row r="857" spans="30:51" ht="13">
      <c r="AD857" s="99"/>
      <c r="AE857" s="99"/>
      <c r="AF857" s="99"/>
      <c r="AG857" s="99"/>
      <c r="AH857" s="99"/>
      <c r="AI857" s="99"/>
      <c r="AJ857" s="99"/>
      <c r="AK857" s="99"/>
      <c r="AL857" s="99"/>
      <c r="AM857" s="99"/>
      <c r="AN857" s="99"/>
      <c r="AO857" s="99"/>
      <c r="AP857" s="99"/>
      <c r="AQ857" s="99"/>
      <c r="AR857" s="99"/>
      <c r="AS857" s="99"/>
      <c r="AT857" s="99"/>
      <c r="AU857" s="99"/>
      <c r="AV857" s="99"/>
      <c r="AW857" s="99"/>
      <c r="AX857" s="99"/>
      <c r="AY857" s="99"/>
    </row>
    <row r="858" spans="30:51" ht="13">
      <c r="AD858" s="99"/>
      <c r="AE858" s="99"/>
      <c r="AF858" s="99"/>
      <c r="AG858" s="99"/>
      <c r="AH858" s="99"/>
      <c r="AI858" s="99"/>
      <c r="AJ858" s="99"/>
      <c r="AK858" s="99"/>
      <c r="AL858" s="99"/>
      <c r="AM858" s="99"/>
      <c r="AN858" s="99"/>
      <c r="AO858" s="99"/>
      <c r="AP858" s="99"/>
      <c r="AQ858" s="99"/>
      <c r="AR858" s="99"/>
      <c r="AS858" s="99"/>
      <c r="AT858" s="99"/>
      <c r="AU858" s="99"/>
      <c r="AV858" s="99"/>
      <c r="AW858" s="99"/>
      <c r="AX858" s="99"/>
      <c r="AY858" s="99"/>
    </row>
    <row r="859" spans="30:51" ht="13">
      <c r="AD859" s="99"/>
      <c r="AE859" s="99"/>
      <c r="AF859" s="99"/>
      <c r="AG859" s="99"/>
      <c r="AH859" s="99"/>
      <c r="AI859" s="99"/>
      <c r="AJ859" s="99"/>
      <c r="AK859" s="99"/>
      <c r="AL859" s="99"/>
      <c r="AM859" s="99"/>
      <c r="AN859" s="99"/>
      <c r="AO859" s="99"/>
      <c r="AP859" s="99"/>
      <c r="AQ859" s="99"/>
      <c r="AR859" s="99"/>
      <c r="AS859" s="99"/>
      <c r="AT859" s="99"/>
      <c r="AU859" s="99"/>
      <c r="AV859" s="99"/>
      <c r="AW859" s="99"/>
      <c r="AX859" s="99"/>
      <c r="AY859" s="99"/>
    </row>
    <row r="860" spans="30:51" ht="13">
      <c r="AD860" s="99"/>
      <c r="AE860" s="99"/>
      <c r="AF860" s="99"/>
      <c r="AG860" s="99"/>
      <c r="AH860" s="99"/>
      <c r="AI860" s="99"/>
      <c r="AJ860" s="99"/>
      <c r="AK860" s="99"/>
      <c r="AL860" s="99"/>
      <c r="AM860" s="99"/>
      <c r="AN860" s="99"/>
      <c r="AO860" s="99"/>
      <c r="AP860" s="99"/>
      <c r="AQ860" s="99"/>
      <c r="AR860" s="99"/>
      <c r="AS860" s="99"/>
      <c r="AT860" s="99"/>
      <c r="AU860" s="99"/>
      <c r="AV860" s="99"/>
      <c r="AW860" s="99"/>
      <c r="AX860" s="99"/>
      <c r="AY860" s="99"/>
    </row>
    <row r="861" spans="30:51" ht="13">
      <c r="AD861" s="99"/>
      <c r="AE861" s="99"/>
      <c r="AF861" s="99"/>
      <c r="AG861" s="99"/>
      <c r="AH861" s="99"/>
      <c r="AI861" s="99"/>
      <c r="AJ861" s="99"/>
      <c r="AK861" s="99"/>
      <c r="AL861" s="99"/>
      <c r="AM861" s="99"/>
      <c r="AN861" s="99"/>
      <c r="AO861" s="99"/>
      <c r="AP861" s="99"/>
      <c r="AQ861" s="99"/>
      <c r="AR861" s="99"/>
      <c r="AS861" s="99"/>
      <c r="AT861" s="99"/>
      <c r="AU861" s="99"/>
      <c r="AV861" s="99"/>
      <c r="AW861" s="99"/>
      <c r="AX861" s="99"/>
      <c r="AY861" s="99"/>
    </row>
    <row r="862" spans="30:51" ht="13">
      <c r="AD862" s="99"/>
      <c r="AE862" s="99"/>
      <c r="AF862" s="99"/>
      <c r="AG862" s="99"/>
      <c r="AH862" s="99"/>
      <c r="AI862" s="99"/>
      <c r="AJ862" s="99"/>
      <c r="AK862" s="99"/>
      <c r="AL862" s="99"/>
      <c r="AM862" s="99"/>
      <c r="AN862" s="99"/>
      <c r="AO862" s="99"/>
      <c r="AP862" s="99"/>
      <c r="AQ862" s="99"/>
      <c r="AR862" s="99"/>
      <c r="AS862" s="99"/>
      <c r="AT862" s="99"/>
      <c r="AU862" s="99"/>
      <c r="AV862" s="99"/>
      <c r="AW862" s="99"/>
      <c r="AX862" s="99"/>
      <c r="AY862" s="99"/>
    </row>
    <row r="863" spans="30:51" ht="13">
      <c r="AD863" s="99"/>
      <c r="AE863" s="99"/>
      <c r="AF863" s="99"/>
      <c r="AG863" s="99"/>
      <c r="AH863" s="99"/>
      <c r="AI863" s="99"/>
      <c r="AJ863" s="99"/>
      <c r="AK863" s="99"/>
      <c r="AL863" s="99"/>
      <c r="AM863" s="99"/>
      <c r="AN863" s="99"/>
      <c r="AO863" s="99"/>
      <c r="AP863" s="99"/>
      <c r="AQ863" s="99"/>
      <c r="AR863" s="99"/>
      <c r="AS863" s="99"/>
      <c r="AT863" s="99"/>
      <c r="AU863" s="99"/>
      <c r="AV863" s="99"/>
      <c r="AW863" s="99"/>
      <c r="AX863" s="99"/>
      <c r="AY863" s="99"/>
    </row>
    <row r="864" spans="30:51" ht="13">
      <c r="AD864" s="99"/>
      <c r="AE864" s="99"/>
      <c r="AF864" s="99"/>
      <c r="AG864" s="99"/>
      <c r="AH864" s="99"/>
      <c r="AI864" s="99"/>
      <c r="AJ864" s="99"/>
      <c r="AK864" s="99"/>
      <c r="AL864" s="99"/>
      <c r="AM864" s="99"/>
      <c r="AN864" s="99"/>
      <c r="AO864" s="99"/>
      <c r="AP864" s="99"/>
      <c r="AQ864" s="99"/>
      <c r="AR864" s="99"/>
      <c r="AS864" s="99"/>
      <c r="AT864" s="99"/>
      <c r="AU864" s="99"/>
      <c r="AV864" s="99"/>
      <c r="AW864" s="99"/>
      <c r="AX864" s="99"/>
      <c r="AY864" s="99"/>
    </row>
    <row r="865" spans="30:51" ht="13">
      <c r="AD865" s="99"/>
      <c r="AE865" s="99"/>
      <c r="AF865" s="99"/>
      <c r="AG865" s="99"/>
      <c r="AH865" s="99"/>
      <c r="AI865" s="99"/>
      <c r="AJ865" s="99"/>
      <c r="AK865" s="99"/>
      <c r="AL865" s="99"/>
      <c r="AM865" s="99"/>
      <c r="AN865" s="99"/>
      <c r="AO865" s="99"/>
      <c r="AP865" s="99"/>
      <c r="AQ865" s="99"/>
      <c r="AR865" s="99"/>
      <c r="AS865" s="99"/>
      <c r="AT865" s="99"/>
      <c r="AU865" s="99"/>
      <c r="AV865" s="99"/>
      <c r="AW865" s="99"/>
      <c r="AX865" s="99"/>
      <c r="AY865" s="99"/>
    </row>
    <row r="866" spans="30:51" ht="13">
      <c r="AD866" s="99"/>
      <c r="AE866" s="99"/>
      <c r="AF866" s="99"/>
      <c r="AG866" s="99"/>
      <c r="AH866" s="99"/>
      <c r="AI866" s="99"/>
      <c r="AJ866" s="99"/>
      <c r="AK866" s="99"/>
      <c r="AL866" s="99"/>
      <c r="AM866" s="99"/>
      <c r="AN866" s="99"/>
      <c r="AO866" s="99"/>
      <c r="AP866" s="99"/>
      <c r="AQ866" s="99"/>
      <c r="AR866" s="99"/>
      <c r="AS866" s="99"/>
      <c r="AT866" s="99"/>
      <c r="AU866" s="99"/>
      <c r="AV866" s="99"/>
      <c r="AW866" s="99"/>
      <c r="AX866" s="99"/>
      <c r="AY866" s="99"/>
    </row>
    <row r="867" spans="30:51" ht="13">
      <c r="AD867" s="99"/>
      <c r="AE867" s="99"/>
      <c r="AF867" s="99"/>
      <c r="AG867" s="99"/>
      <c r="AH867" s="99"/>
      <c r="AI867" s="99"/>
      <c r="AJ867" s="99"/>
      <c r="AK867" s="99"/>
      <c r="AL867" s="99"/>
      <c r="AM867" s="99"/>
      <c r="AN867" s="99"/>
      <c r="AO867" s="99"/>
      <c r="AP867" s="99"/>
      <c r="AQ867" s="99"/>
      <c r="AR867" s="99"/>
      <c r="AS867" s="99"/>
      <c r="AT867" s="99"/>
      <c r="AU867" s="99"/>
      <c r="AV867" s="99"/>
      <c r="AW867" s="99"/>
      <c r="AX867" s="99"/>
      <c r="AY867" s="99"/>
    </row>
    <row r="868" spans="30:51" ht="13">
      <c r="AD868" s="99"/>
      <c r="AE868" s="99"/>
      <c r="AF868" s="99"/>
      <c r="AG868" s="99"/>
      <c r="AH868" s="99"/>
      <c r="AI868" s="99"/>
      <c r="AJ868" s="99"/>
      <c r="AK868" s="99"/>
      <c r="AL868" s="99"/>
      <c r="AM868" s="99"/>
      <c r="AN868" s="99"/>
      <c r="AO868" s="99"/>
      <c r="AP868" s="99"/>
      <c r="AQ868" s="99"/>
      <c r="AR868" s="99"/>
      <c r="AS868" s="99"/>
      <c r="AT868" s="99"/>
      <c r="AU868" s="99"/>
      <c r="AV868" s="99"/>
      <c r="AW868" s="99"/>
      <c r="AX868" s="99"/>
      <c r="AY868" s="99"/>
    </row>
    <row r="869" spans="30:51" ht="13">
      <c r="AD869" s="99"/>
      <c r="AE869" s="99"/>
      <c r="AF869" s="99"/>
      <c r="AG869" s="99"/>
      <c r="AH869" s="99"/>
      <c r="AI869" s="99"/>
      <c r="AJ869" s="99"/>
      <c r="AK869" s="99"/>
      <c r="AL869" s="99"/>
      <c r="AM869" s="99"/>
      <c r="AN869" s="99"/>
      <c r="AO869" s="99"/>
      <c r="AP869" s="99"/>
      <c r="AQ869" s="99"/>
      <c r="AR869" s="99"/>
      <c r="AS869" s="99"/>
      <c r="AT869" s="99"/>
      <c r="AU869" s="99"/>
      <c r="AV869" s="99"/>
      <c r="AW869" s="99"/>
      <c r="AX869" s="99"/>
      <c r="AY869" s="99"/>
    </row>
    <row r="870" spans="30:51" ht="13">
      <c r="AD870" s="99"/>
      <c r="AE870" s="99"/>
      <c r="AF870" s="99"/>
      <c r="AG870" s="99"/>
      <c r="AH870" s="99"/>
      <c r="AI870" s="99"/>
      <c r="AJ870" s="99"/>
      <c r="AK870" s="99"/>
      <c r="AL870" s="99"/>
      <c r="AM870" s="99"/>
      <c r="AN870" s="99"/>
      <c r="AO870" s="99"/>
      <c r="AP870" s="99"/>
      <c r="AQ870" s="99"/>
      <c r="AR870" s="99"/>
      <c r="AS870" s="99"/>
      <c r="AT870" s="99"/>
      <c r="AU870" s="99"/>
      <c r="AV870" s="99"/>
      <c r="AW870" s="99"/>
      <c r="AX870" s="99"/>
      <c r="AY870" s="99"/>
    </row>
    <row r="871" spans="30:51" ht="13">
      <c r="AD871" s="99"/>
      <c r="AE871" s="99"/>
      <c r="AF871" s="99"/>
      <c r="AG871" s="99"/>
      <c r="AH871" s="99"/>
      <c r="AI871" s="99"/>
      <c r="AJ871" s="99"/>
      <c r="AK871" s="99"/>
      <c r="AL871" s="99"/>
      <c r="AM871" s="99"/>
      <c r="AN871" s="99"/>
      <c r="AO871" s="99"/>
      <c r="AP871" s="99"/>
      <c r="AQ871" s="99"/>
      <c r="AR871" s="99"/>
      <c r="AS871" s="99"/>
      <c r="AT871" s="99"/>
      <c r="AU871" s="99"/>
      <c r="AV871" s="99"/>
      <c r="AW871" s="99"/>
      <c r="AX871" s="99"/>
      <c r="AY871" s="99"/>
    </row>
    <row r="872" spans="30:51" ht="13">
      <c r="AD872" s="99"/>
      <c r="AE872" s="99"/>
      <c r="AF872" s="99"/>
      <c r="AG872" s="99"/>
      <c r="AH872" s="99"/>
      <c r="AI872" s="99"/>
      <c r="AJ872" s="99"/>
      <c r="AK872" s="99"/>
      <c r="AL872" s="99"/>
      <c r="AM872" s="99"/>
      <c r="AN872" s="99"/>
      <c r="AO872" s="99"/>
      <c r="AP872" s="99"/>
      <c r="AQ872" s="99"/>
      <c r="AR872" s="99"/>
      <c r="AS872" s="99"/>
      <c r="AT872" s="99"/>
      <c r="AU872" s="99"/>
      <c r="AV872" s="99"/>
      <c r="AW872" s="99"/>
      <c r="AX872" s="99"/>
      <c r="AY872" s="99"/>
    </row>
    <row r="873" spans="30:51" ht="13">
      <c r="AD873" s="99"/>
      <c r="AE873" s="99"/>
      <c r="AF873" s="99"/>
      <c r="AG873" s="99"/>
      <c r="AH873" s="99"/>
      <c r="AI873" s="99"/>
      <c r="AJ873" s="99"/>
      <c r="AK873" s="99"/>
      <c r="AL873" s="99"/>
      <c r="AM873" s="99"/>
      <c r="AN873" s="99"/>
      <c r="AO873" s="99"/>
      <c r="AP873" s="99"/>
      <c r="AQ873" s="99"/>
      <c r="AR873" s="99"/>
      <c r="AS873" s="99"/>
      <c r="AT873" s="99"/>
      <c r="AU873" s="99"/>
      <c r="AV873" s="99"/>
      <c r="AW873" s="99"/>
      <c r="AX873" s="99"/>
      <c r="AY873" s="99"/>
    </row>
    <row r="874" spans="30:51" ht="13">
      <c r="AD874" s="99"/>
      <c r="AE874" s="99"/>
      <c r="AF874" s="99"/>
      <c r="AG874" s="99"/>
      <c r="AH874" s="99"/>
      <c r="AI874" s="99"/>
      <c r="AJ874" s="99"/>
      <c r="AK874" s="99"/>
      <c r="AL874" s="99"/>
      <c r="AM874" s="99"/>
      <c r="AN874" s="99"/>
      <c r="AO874" s="99"/>
      <c r="AP874" s="99"/>
      <c r="AQ874" s="99"/>
      <c r="AR874" s="99"/>
      <c r="AS874" s="99"/>
      <c r="AT874" s="99"/>
      <c r="AU874" s="99"/>
      <c r="AV874" s="99"/>
      <c r="AW874" s="99"/>
      <c r="AX874" s="99"/>
      <c r="AY874" s="99"/>
    </row>
    <row r="875" spans="30:51" ht="13">
      <c r="AD875" s="99"/>
      <c r="AE875" s="99"/>
      <c r="AF875" s="99"/>
      <c r="AG875" s="99"/>
      <c r="AH875" s="99"/>
      <c r="AI875" s="99"/>
      <c r="AJ875" s="99"/>
      <c r="AK875" s="99"/>
      <c r="AL875" s="99"/>
      <c r="AM875" s="99"/>
      <c r="AN875" s="99"/>
      <c r="AO875" s="99"/>
      <c r="AP875" s="99"/>
      <c r="AQ875" s="99"/>
      <c r="AR875" s="99"/>
      <c r="AS875" s="99"/>
      <c r="AT875" s="99"/>
      <c r="AU875" s="99"/>
      <c r="AV875" s="99"/>
      <c r="AW875" s="99"/>
      <c r="AX875" s="99"/>
      <c r="AY875" s="99"/>
    </row>
    <row r="876" spans="30:51" ht="13">
      <c r="AD876" s="99"/>
      <c r="AE876" s="99"/>
      <c r="AF876" s="99"/>
      <c r="AG876" s="99"/>
      <c r="AH876" s="99"/>
      <c r="AI876" s="99"/>
      <c r="AJ876" s="99"/>
      <c r="AK876" s="99"/>
      <c r="AL876" s="99"/>
      <c r="AM876" s="99"/>
      <c r="AN876" s="99"/>
      <c r="AO876" s="99"/>
      <c r="AP876" s="99"/>
      <c r="AQ876" s="99"/>
      <c r="AR876" s="99"/>
      <c r="AS876" s="99"/>
      <c r="AT876" s="99"/>
      <c r="AU876" s="99"/>
      <c r="AV876" s="99"/>
      <c r="AW876" s="99"/>
      <c r="AX876" s="99"/>
      <c r="AY876" s="99"/>
    </row>
    <row r="877" spans="30:51" ht="13">
      <c r="AD877" s="99"/>
      <c r="AE877" s="99"/>
      <c r="AF877" s="99"/>
      <c r="AG877" s="99"/>
      <c r="AH877" s="99"/>
      <c r="AI877" s="99"/>
      <c r="AJ877" s="99"/>
      <c r="AK877" s="99"/>
      <c r="AL877" s="99"/>
      <c r="AM877" s="99"/>
      <c r="AN877" s="99"/>
      <c r="AO877" s="99"/>
      <c r="AP877" s="99"/>
      <c r="AQ877" s="99"/>
      <c r="AR877" s="99"/>
      <c r="AS877" s="99"/>
      <c r="AT877" s="99"/>
      <c r="AU877" s="99"/>
      <c r="AV877" s="99"/>
      <c r="AW877" s="99"/>
      <c r="AX877" s="99"/>
      <c r="AY877" s="99"/>
    </row>
    <row r="878" spans="30:51" ht="13">
      <c r="AD878" s="99"/>
      <c r="AE878" s="99"/>
      <c r="AF878" s="99"/>
      <c r="AG878" s="99"/>
      <c r="AH878" s="99"/>
      <c r="AI878" s="99"/>
      <c r="AJ878" s="99"/>
      <c r="AK878" s="99"/>
      <c r="AL878" s="99"/>
      <c r="AM878" s="99"/>
      <c r="AN878" s="99"/>
      <c r="AO878" s="99"/>
      <c r="AP878" s="99"/>
      <c r="AQ878" s="99"/>
      <c r="AR878" s="99"/>
      <c r="AS878" s="99"/>
      <c r="AT878" s="99"/>
      <c r="AU878" s="99"/>
      <c r="AV878" s="99"/>
      <c r="AW878" s="99"/>
      <c r="AX878" s="99"/>
      <c r="AY878" s="99"/>
    </row>
    <row r="879" spans="30:51" ht="13">
      <c r="AD879" s="99"/>
      <c r="AE879" s="99"/>
      <c r="AF879" s="99"/>
      <c r="AG879" s="99"/>
      <c r="AH879" s="99"/>
      <c r="AI879" s="99"/>
      <c r="AJ879" s="99"/>
      <c r="AK879" s="99"/>
      <c r="AL879" s="99"/>
      <c r="AM879" s="99"/>
      <c r="AN879" s="99"/>
      <c r="AO879" s="99"/>
      <c r="AP879" s="99"/>
      <c r="AQ879" s="99"/>
      <c r="AR879" s="99"/>
      <c r="AS879" s="99"/>
      <c r="AT879" s="99"/>
      <c r="AU879" s="99"/>
      <c r="AV879" s="99"/>
      <c r="AW879" s="99"/>
      <c r="AX879" s="99"/>
      <c r="AY879" s="99"/>
    </row>
    <row r="880" spans="30:51" ht="13">
      <c r="AD880" s="99"/>
      <c r="AE880" s="99"/>
      <c r="AF880" s="99"/>
      <c r="AG880" s="99"/>
      <c r="AH880" s="99"/>
      <c r="AI880" s="99"/>
      <c r="AJ880" s="99"/>
      <c r="AK880" s="99"/>
      <c r="AL880" s="99"/>
      <c r="AM880" s="99"/>
      <c r="AN880" s="99"/>
      <c r="AO880" s="99"/>
      <c r="AP880" s="99"/>
      <c r="AQ880" s="99"/>
      <c r="AR880" s="99"/>
      <c r="AS880" s="99"/>
      <c r="AT880" s="99"/>
      <c r="AU880" s="99"/>
      <c r="AV880" s="99"/>
      <c r="AW880" s="99"/>
      <c r="AX880" s="99"/>
      <c r="AY880" s="99"/>
    </row>
    <row r="881" spans="30:51" ht="13">
      <c r="AD881" s="99"/>
      <c r="AE881" s="99"/>
      <c r="AF881" s="99"/>
      <c r="AG881" s="99"/>
      <c r="AH881" s="99"/>
      <c r="AI881" s="99"/>
      <c r="AJ881" s="99"/>
      <c r="AK881" s="99"/>
      <c r="AL881" s="99"/>
      <c r="AM881" s="99"/>
      <c r="AN881" s="99"/>
      <c r="AO881" s="99"/>
      <c r="AP881" s="99"/>
      <c r="AQ881" s="99"/>
      <c r="AR881" s="99"/>
      <c r="AS881" s="99"/>
      <c r="AT881" s="99"/>
      <c r="AU881" s="99"/>
      <c r="AV881" s="99"/>
      <c r="AW881" s="99"/>
      <c r="AX881" s="99"/>
      <c r="AY881" s="99"/>
    </row>
    <row r="882" spans="30:51" ht="13">
      <c r="AD882" s="99"/>
      <c r="AE882" s="99"/>
      <c r="AF882" s="99"/>
      <c r="AG882" s="99"/>
      <c r="AH882" s="99"/>
      <c r="AI882" s="99"/>
      <c r="AJ882" s="99"/>
      <c r="AK882" s="99"/>
      <c r="AL882" s="99"/>
      <c r="AM882" s="99"/>
      <c r="AN882" s="99"/>
      <c r="AO882" s="99"/>
      <c r="AP882" s="99"/>
      <c r="AQ882" s="99"/>
      <c r="AR882" s="99"/>
      <c r="AS882" s="99"/>
      <c r="AT882" s="99"/>
      <c r="AU882" s="99"/>
      <c r="AV882" s="99"/>
      <c r="AW882" s="99"/>
      <c r="AX882" s="99"/>
      <c r="AY882" s="99"/>
    </row>
    <row r="883" spans="30:51" ht="13">
      <c r="AD883" s="99"/>
      <c r="AE883" s="99"/>
      <c r="AF883" s="99"/>
      <c r="AG883" s="99"/>
      <c r="AH883" s="99"/>
      <c r="AI883" s="99"/>
      <c r="AJ883" s="99"/>
      <c r="AK883" s="99"/>
      <c r="AL883" s="99"/>
      <c r="AM883" s="99"/>
      <c r="AN883" s="99"/>
      <c r="AO883" s="99"/>
      <c r="AP883" s="99"/>
      <c r="AQ883" s="99"/>
      <c r="AR883" s="99"/>
      <c r="AS883" s="99"/>
      <c r="AT883" s="99"/>
      <c r="AU883" s="99"/>
      <c r="AV883" s="99"/>
      <c r="AW883" s="99"/>
      <c r="AX883" s="99"/>
      <c r="AY883" s="99"/>
    </row>
    <row r="884" spans="30:51" ht="13">
      <c r="AD884" s="99"/>
      <c r="AE884" s="99"/>
      <c r="AF884" s="99"/>
      <c r="AG884" s="99"/>
      <c r="AH884" s="99"/>
      <c r="AI884" s="99"/>
      <c r="AJ884" s="99"/>
      <c r="AK884" s="99"/>
      <c r="AL884" s="99"/>
      <c r="AM884" s="99"/>
      <c r="AN884" s="99"/>
      <c r="AO884" s="99"/>
      <c r="AP884" s="99"/>
      <c r="AQ884" s="99"/>
      <c r="AR884" s="99"/>
      <c r="AS884" s="99"/>
      <c r="AT884" s="99"/>
      <c r="AU884" s="99"/>
      <c r="AV884" s="99"/>
      <c r="AW884" s="99"/>
      <c r="AX884" s="99"/>
      <c r="AY884" s="99"/>
    </row>
    <row r="885" spans="30:51" ht="13">
      <c r="AD885" s="99"/>
      <c r="AE885" s="99"/>
      <c r="AF885" s="99"/>
      <c r="AG885" s="99"/>
      <c r="AH885" s="99"/>
      <c r="AI885" s="99"/>
      <c r="AJ885" s="99"/>
      <c r="AK885" s="99"/>
      <c r="AL885" s="99"/>
      <c r="AM885" s="99"/>
      <c r="AN885" s="99"/>
      <c r="AO885" s="99"/>
      <c r="AP885" s="99"/>
      <c r="AQ885" s="99"/>
      <c r="AR885" s="99"/>
      <c r="AS885" s="99"/>
      <c r="AT885" s="99"/>
      <c r="AU885" s="99"/>
      <c r="AV885" s="99"/>
      <c r="AW885" s="99"/>
      <c r="AX885" s="99"/>
      <c r="AY885" s="99"/>
    </row>
    <row r="886" spans="30:51" ht="13">
      <c r="AD886" s="99"/>
      <c r="AE886" s="99"/>
      <c r="AF886" s="99"/>
      <c r="AG886" s="99"/>
      <c r="AH886" s="99"/>
      <c r="AI886" s="99"/>
      <c r="AJ886" s="99"/>
      <c r="AK886" s="99"/>
      <c r="AL886" s="99"/>
      <c r="AM886" s="99"/>
      <c r="AN886" s="99"/>
      <c r="AO886" s="99"/>
      <c r="AP886" s="99"/>
      <c r="AQ886" s="99"/>
      <c r="AR886" s="99"/>
      <c r="AS886" s="99"/>
      <c r="AT886" s="99"/>
      <c r="AU886" s="99"/>
      <c r="AV886" s="99"/>
      <c r="AW886" s="99"/>
      <c r="AX886" s="99"/>
      <c r="AY886" s="99"/>
    </row>
    <row r="887" spans="30:51" ht="13">
      <c r="AD887" s="99"/>
      <c r="AE887" s="99"/>
      <c r="AF887" s="99"/>
      <c r="AG887" s="99"/>
      <c r="AH887" s="99"/>
      <c r="AI887" s="99"/>
      <c r="AJ887" s="99"/>
      <c r="AK887" s="99"/>
      <c r="AL887" s="99"/>
      <c r="AM887" s="99"/>
      <c r="AN887" s="99"/>
      <c r="AO887" s="99"/>
      <c r="AP887" s="99"/>
      <c r="AQ887" s="99"/>
      <c r="AR887" s="99"/>
      <c r="AS887" s="99"/>
      <c r="AT887" s="99"/>
      <c r="AU887" s="99"/>
      <c r="AV887" s="99"/>
      <c r="AW887" s="99"/>
      <c r="AX887" s="99"/>
      <c r="AY887" s="99"/>
    </row>
    <row r="888" spans="30:51" ht="13">
      <c r="AD888" s="99"/>
      <c r="AE888" s="99"/>
      <c r="AF888" s="99"/>
      <c r="AG888" s="99"/>
      <c r="AH888" s="99"/>
      <c r="AI888" s="99"/>
      <c r="AJ888" s="99"/>
      <c r="AK888" s="99"/>
      <c r="AL888" s="99"/>
      <c r="AM888" s="99"/>
      <c r="AN888" s="99"/>
      <c r="AO888" s="99"/>
      <c r="AP888" s="99"/>
      <c r="AQ888" s="99"/>
      <c r="AR888" s="99"/>
      <c r="AS888" s="99"/>
      <c r="AT888" s="99"/>
      <c r="AU888" s="99"/>
      <c r="AV888" s="99"/>
      <c r="AW888" s="99"/>
      <c r="AX888" s="99"/>
      <c r="AY888" s="99"/>
    </row>
    <row r="889" spans="30:51" ht="13">
      <c r="AD889" s="99"/>
      <c r="AE889" s="99"/>
      <c r="AF889" s="99"/>
      <c r="AG889" s="99"/>
      <c r="AH889" s="99"/>
      <c r="AI889" s="99"/>
      <c r="AJ889" s="99"/>
      <c r="AK889" s="99"/>
      <c r="AL889" s="99"/>
      <c r="AM889" s="99"/>
      <c r="AN889" s="99"/>
      <c r="AO889" s="99"/>
      <c r="AP889" s="99"/>
      <c r="AQ889" s="99"/>
      <c r="AR889" s="99"/>
      <c r="AS889" s="99"/>
      <c r="AT889" s="99"/>
      <c r="AU889" s="99"/>
      <c r="AV889" s="99"/>
      <c r="AW889" s="99"/>
      <c r="AX889" s="99"/>
      <c r="AY889" s="99"/>
    </row>
    <row r="890" spans="30:51" ht="13">
      <c r="AD890" s="99"/>
      <c r="AE890" s="99"/>
      <c r="AF890" s="99"/>
      <c r="AG890" s="99"/>
      <c r="AH890" s="99"/>
      <c r="AI890" s="99"/>
      <c r="AJ890" s="99"/>
      <c r="AK890" s="99"/>
      <c r="AL890" s="99"/>
      <c r="AM890" s="99"/>
      <c r="AN890" s="99"/>
      <c r="AO890" s="99"/>
      <c r="AP890" s="99"/>
      <c r="AQ890" s="99"/>
      <c r="AR890" s="99"/>
      <c r="AS890" s="99"/>
      <c r="AT890" s="99"/>
      <c r="AU890" s="99"/>
      <c r="AV890" s="99"/>
      <c r="AW890" s="99"/>
      <c r="AX890" s="99"/>
      <c r="AY890" s="99"/>
    </row>
    <row r="891" spans="30:51" ht="13">
      <c r="AD891" s="99"/>
      <c r="AE891" s="99"/>
      <c r="AF891" s="99"/>
      <c r="AG891" s="99"/>
      <c r="AH891" s="99"/>
      <c r="AI891" s="99"/>
      <c r="AJ891" s="99"/>
      <c r="AK891" s="99"/>
      <c r="AL891" s="99"/>
      <c r="AM891" s="99"/>
      <c r="AN891" s="99"/>
      <c r="AO891" s="99"/>
      <c r="AP891" s="99"/>
      <c r="AQ891" s="99"/>
      <c r="AR891" s="99"/>
      <c r="AS891" s="99"/>
      <c r="AT891" s="99"/>
      <c r="AU891" s="99"/>
      <c r="AV891" s="99"/>
      <c r="AW891" s="99"/>
      <c r="AX891" s="99"/>
      <c r="AY891" s="99"/>
    </row>
    <row r="892" spans="30:51" ht="13">
      <c r="AD892" s="99"/>
      <c r="AE892" s="99"/>
      <c r="AF892" s="99"/>
      <c r="AG892" s="99"/>
      <c r="AH892" s="99"/>
      <c r="AI892" s="99"/>
      <c r="AJ892" s="99"/>
      <c r="AK892" s="99"/>
      <c r="AL892" s="99"/>
      <c r="AM892" s="99"/>
      <c r="AN892" s="99"/>
      <c r="AO892" s="99"/>
      <c r="AP892" s="99"/>
      <c r="AQ892" s="99"/>
      <c r="AR892" s="99"/>
      <c r="AS892" s="99"/>
      <c r="AT892" s="99"/>
      <c r="AU892" s="99"/>
      <c r="AV892" s="99"/>
      <c r="AW892" s="99"/>
      <c r="AX892" s="99"/>
      <c r="AY892" s="99"/>
    </row>
    <row r="893" spans="30:51" ht="13">
      <c r="AD893" s="99"/>
      <c r="AE893" s="99"/>
      <c r="AF893" s="99"/>
      <c r="AG893" s="99"/>
      <c r="AH893" s="99"/>
      <c r="AI893" s="99"/>
      <c r="AJ893" s="99"/>
      <c r="AK893" s="99"/>
      <c r="AL893" s="99"/>
      <c r="AM893" s="99"/>
      <c r="AN893" s="99"/>
      <c r="AO893" s="99"/>
      <c r="AP893" s="99"/>
      <c r="AQ893" s="99"/>
      <c r="AR893" s="99"/>
      <c r="AS893" s="99"/>
      <c r="AT893" s="99"/>
      <c r="AU893" s="99"/>
      <c r="AV893" s="99"/>
      <c r="AW893" s="99"/>
      <c r="AX893" s="99"/>
      <c r="AY893" s="99"/>
    </row>
    <row r="894" spans="30:51" ht="13">
      <c r="AD894" s="99"/>
      <c r="AE894" s="99"/>
      <c r="AF894" s="99"/>
      <c r="AG894" s="99"/>
      <c r="AH894" s="99"/>
      <c r="AI894" s="99"/>
      <c r="AJ894" s="99"/>
      <c r="AK894" s="99"/>
      <c r="AL894" s="99"/>
      <c r="AM894" s="99"/>
      <c r="AN894" s="99"/>
      <c r="AO894" s="99"/>
      <c r="AP894" s="99"/>
      <c r="AQ894" s="99"/>
      <c r="AR894" s="99"/>
      <c r="AS894" s="99"/>
      <c r="AT894" s="99"/>
      <c r="AU894" s="99"/>
      <c r="AV894" s="99"/>
      <c r="AW894" s="99"/>
      <c r="AX894" s="99"/>
      <c r="AY894" s="99"/>
    </row>
    <row r="895" spans="30:51" ht="13">
      <c r="AD895" s="99"/>
      <c r="AE895" s="99"/>
      <c r="AF895" s="99"/>
      <c r="AG895" s="99"/>
      <c r="AH895" s="99"/>
      <c r="AI895" s="99"/>
      <c r="AJ895" s="99"/>
      <c r="AK895" s="99"/>
      <c r="AL895" s="99"/>
      <c r="AM895" s="99"/>
      <c r="AN895" s="99"/>
      <c r="AO895" s="99"/>
      <c r="AP895" s="99"/>
      <c r="AQ895" s="99"/>
      <c r="AR895" s="99"/>
      <c r="AS895" s="99"/>
      <c r="AT895" s="99"/>
      <c r="AU895" s="99"/>
      <c r="AV895" s="99"/>
      <c r="AW895" s="99"/>
      <c r="AX895" s="99"/>
      <c r="AY895" s="99"/>
    </row>
    <row r="896" spans="30:51" ht="13">
      <c r="AD896" s="99"/>
      <c r="AE896" s="99"/>
      <c r="AF896" s="99"/>
      <c r="AG896" s="99"/>
      <c r="AH896" s="99"/>
      <c r="AI896" s="99"/>
      <c r="AJ896" s="99"/>
      <c r="AK896" s="99"/>
      <c r="AL896" s="99"/>
      <c r="AM896" s="99"/>
      <c r="AN896" s="99"/>
      <c r="AO896" s="99"/>
      <c r="AP896" s="99"/>
      <c r="AQ896" s="99"/>
      <c r="AR896" s="99"/>
      <c r="AS896" s="99"/>
      <c r="AT896" s="99"/>
      <c r="AU896" s="99"/>
      <c r="AV896" s="99"/>
      <c r="AW896" s="99"/>
      <c r="AX896" s="99"/>
      <c r="AY896" s="99"/>
    </row>
    <row r="897" spans="30:51" ht="13">
      <c r="AD897" s="99"/>
      <c r="AE897" s="99"/>
      <c r="AF897" s="99"/>
      <c r="AG897" s="99"/>
      <c r="AH897" s="99"/>
      <c r="AI897" s="99"/>
      <c r="AJ897" s="99"/>
      <c r="AK897" s="99"/>
      <c r="AL897" s="99"/>
      <c r="AM897" s="99"/>
      <c r="AN897" s="99"/>
      <c r="AO897" s="99"/>
      <c r="AP897" s="99"/>
      <c r="AQ897" s="99"/>
      <c r="AR897" s="99"/>
      <c r="AS897" s="99"/>
      <c r="AT897" s="99"/>
      <c r="AU897" s="99"/>
      <c r="AV897" s="99"/>
      <c r="AW897" s="99"/>
      <c r="AX897" s="99"/>
      <c r="AY897" s="99"/>
    </row>
    <row r="898" spans="30:51" ht="13">
      <c r="AD898" s="99"/>
      <c r="AE898" s="99"/>
      <c r="AF898" s="99"/>
      <c r="AG898" s="99"/>
      <c r="AH898" s="99"/>
      <c r="AI898" s="99"/>
      <c r="AJ898" s="99"/>
      <c r="AK898" s="99"/>
      <c r="AL898" s="99"/>
      <c r="AM898" s="99"/>
      <c r="AN898" s="99"/>
      <c r="AO898" s="99"/>
      <c r="AP898" s="99"/>
      <c r="AQ898" s="99"/>
      <c r="AR898" s="99"/>
      <c r="AS898" s="99"/>
      <c r="AT898" s="99"/>
      <c r="AU898" s="99"/>
      <c r="AV898" s="99"/>
      <c r="AW898" s="99"/>
      <c r="AX898" s="99"/>
      <c r="AY898" s="99"/>
    </row>
    <row r="899" spans="30:51" ht="13">
      <c r="AD899" s="99"/>
      <c r="AE899" s="99"/>
      <c r="AF899" s="99"/>
      <c r="AG899" s="99"/>
      <c r="AH899" s="99"/>
      <c r="AI899" s="99"/>
      <c r="AJ899" s="99"/>
      <c r="AK899" s="99"/>
      <c r="AL899" s="99"/>
      <c r="AM899" s="99"/>
      <c r="AN899" s="99"/>
      <c r="AO899" s="99"/>
      <c r="AP899" s="99"/>
      <c r="AQ899" s="99"/>
      <c r="AR899" s="99"/>
      <c r="AS899" s="99"/>
      <c r="AT899" s="99"/>
      <c r="AU899" s="99"/>
      <c r="AV899" s="99"/>
      <c r="AW899" s="99"/>
      <c r="AX899" s="99"/>
      <c r="AY899" s="99"/>
    </row>
    <row r="900" spans="30:51" ht="13">
      <c r="AD900" s="99"/>
      <c r="AE900" s="99"/>
      <c r="AF900" s="99"/>
      <c r="AG900" s="99"/>
      <c r="AH900" s="99"/>
      <c r="AI900" s="99"/>
      <c r="AJ900" s="99"/>
      <c r="AK900" s="99"/>
      <c r="AL900" s="99"/>
      <c r="AM900" s="99"/>
      <c r="AN900" s="99"/>
      <c r="AO900" s="99"/>
      <c r="AP900" s="99"/>
      <c r="AQ900" s="99"/>
      <c r="AR900" s="99"/>
      <c r="AS900" s="99"/>
      <c r="AT900" s="99"/>
      <c r="AU900" s="99"/>
      <c r="AV900" s="99"/>
      <c r="AW900" s="99"/>
      <c r="AX900" s="99"/>
      <c r="AY900" s="99"/>
    </row>
    <row r="901" spans="30:51" ht="13">
      <c r="AD901" s="99"/>
      <c r="AE901" s="99"/>
      <c r="AF901" s="99"/>
      <c r="AG901" s="99"/>
      <c r="AH901" s="99"/>
      <c r="AI901" s="99"/>
      <c r="AJ901" s="99"/>
      <c r="AK901" s="99"/>
      <c r="AL901" s="99"/>
      <c r="AM901" s="99"/>
      <c r="AN901" s="99"/>
      <c r="AO901" s="99"/>
      <c r="AP901" s="99"/>
      <c r="AQ901" s="99"/>
      <c r="AR901" s="99"/>
      <c r="AS901" s="99"/>
      <c r="AT901" s="99"/>
      <c r="AU901" s="99"/>
      <c r="AV901" s="99"/>
      <c r="AW901" s="99"/>
      <c r="AX901" s="99"/>
      <c r="AY901" s="99"/>
    </row>
    <row r="902" spans="30:51" ht="13">
      <c r="AD902" s="99"/>
      <c r="AE902" s="99"/>
      <c r="AF902" s="99"/>
      <c r="AG902" s="99"/>
      <c r="AH902" s="99"/>
      <c r="AI902" s="99"/>
      <c r="AJ902" s="99"/>
      <c r="AK902" s="99"/>
      <c r="AL902" s="99"/>
      <c r="AM902" s="99"/>
      <c r="AN902" s="99"/>
      <c r="AO902" s="99"/>
      <c r="AP902" s="99"/>
      <c r="AQ902" s="99"/>
      <c r="AR902" s="99"/>
      <c r="AS902" s="99"/>
      <c r="AT902" s="99"/>
      <c r="AU902" s="99"/>
      <c r="AV902" s="99"/>
      <c r="AW902" s="99"/>
      <c r="AX902" s="99"/>
      <c r="AY902" s="99"/>
    </row>
    <row r="903" spans="30:51" ht="13">
      <c r="AD903" s="99"/>
      <c r="AE903" s="99"/>
      <c r="AF903" s="99"/>
      <c r="AG903" s="99"/>
      <c r="AH903" s="99"/>
      <c r="AI903" s="99"/>
      <c r="AJ903" s="99"/>
      <c r="AK903" s="99"/>
      <c r="AL903" s="99"/>
      <c r="AM903" s="99"/>
      <c r="AN903" s="99"/>
      <c r="AO903" s="99"/>
      <c r="AP903" s="99"/>
      <c r="AQ903" s="99"/>
      <c r="AR903" s="99"/>
      <c r="AS903" s="99"/>
      <c r="AT903" s="99"/>
      <c r="AU903" s="99"/>
      <c r="AV903" s="99"/>
      <c r="AW903" s="99"/>
      <c r="AX903" s="99"/>
      <c r="AY903" s="99"/>
    </row>
    <row r="904" spans="30:51" ht="13">
      <c r="AD904" s="99"/>
      <c r="AE904" s="99"/>
      <c r="AF904" s="99"/>
      <c r="AG904" s="99"/>
      <c r="AH904" s="99"/>
      <c r="AI904" s="99"/>
      <c r="AJ904" s="99"/>
      <c r="AK904" s="99"/>
      <c r="AL904" s="99"/>
      <c r="AM904" s="99"/>
      <c r="AN904" s="99"/>
      <c r="AO904" s="99"/>
      <c r="AP904" s="99"/>
      <c r="AQ904" s="99"/>
      <c r="AR904" s="99"/>
      <c r="AS904" s="99"/>
      <c r="AT904" s="99"/>
      <c r="AU904" s="99"/>
      <c r="AV904" s="99"/>
      <c r="AW904" s="99"/>
      <c r="AX904" s="99"/>
      <c r="AY904" s="99"/>
    </row>
    <row r="905" spans="30:51" ht="13">
      <c r="AD905" s="99"/>
      <c r="AE905" s="99"/>
      <c r="AF905" s="99"/>
      <c r="AG905" s="99"/>
      <c r="AH905" s="99"/>
      <c r="AI905" s="99"/>
      <c r="AJ905" s="99"/>
      <c r="AK905" s="99"/>
      <c r="AL905" s="99"/>
      <c r="AM905" s="99"/>
      <c r="AN905" s="99"/>
      <c r="AO905" s="99"/>
      <c r="AP905" s="99"/>
      <c r="AQ905" s="99"/>
      <c r="AR905" s="99"/>
      <c r="AS905" s="99"/>
      <c r="AT905" s="99"/>
      <c r="AU905" s="99"/>
      <c r="AV905" s="99"/>
      <c r="AW905" s="99"/>
      <c r="AX905" s="99"/>
      <c r="AY905" s="99"/>
    </row>
    <row r="906" spans="30:51" ht="13">
      <c r="AD906" s="99"/>
      <c r="AE906" s="99"/>
      <c r="AF906" s="99"/>
      <c r="AG906" s="99"/>
      <c r="AH906" s="99"/>
      <c r="AI906" s="99"/>
      <c r="AJ906" s="99"/>
      <c r="AK906" s="99"/>
      <c r="AL906" s="99"/>
      <c r="AM906" s="99"/>
      <c r="AN906" s="99"/>
      <c r="AO906" s="99"/>
      <c r="AP906" s="99"/>
      <c r="AQ906" s="99"/>
      <c r="AR906" s="99"/>
      <c r="AS906" s="99"/>
      <c r="AT906" s="99"/>
      <c r="AU906" s="99"/>
      <c r="AV906" s="99"/>
      <c r="AW906" s="99"/>
      <c r="AX906" s="99"/>
      <c r="AY906" s="99"/>
    </row>
    <row r="907" spans="30:51" ht="13">
      <c r="AD907" s="99"/>
      <c r="AE907" s="99"/>
      <c r="AF907" s="99"/>
      <c r="AG907" s="99"/>
      <c r="AH907" s="99"/>
      <c r="AI907" s="99"/>
      <c r="AJ907" s="99"/>
      <c r="AK907" s="99"/>
      <c r="AL907" s="99"/>
      <c r="AM907" s="99"/>
      <c r="AN907" s="99"/>
      <c r="AO907" s="99"/>
      <c r="AP907" s="99"/>
      <c r="AQ907" s="99"/>
      <c r="AR907" s="99"/>
      <c r="AS907" s="99"/>
      <c r="AT907" s="99"/>
      <c r="AU907" s="99"/>
      <c r="AV907" s="99"/>
      <c r="AW907" s="99"/>
      <c r="AX907" s="99"/>
      <c r="AY907" s="99"/>
    </row>
    <row r="908" spans="30:51" ht="13">
      <c r="AD908" s="99"/>
      <c r="AE908" s="99"/>
      <c r="AF908" s="99"/>
      <c r="AG908" s="99"/>
      <c r="AH908" s="99"/>
      <c r="AI908" s="99"/>
      <c r="AJ908" s="99"/>
      <c r="AK908" s="99"/>
      <c r="AL908" s="99"/>
      <c r="AM908" s="99"/>
      <c r="AN908" s="99"/>
      <c r="AO908" s="99"/>
      <c r="AP908" s="99"/>
      <c r="AQ908" s="99"/>
      <c r="AR908" s="99"/>
      <c r="AS908" s="99"/>
      <c r="AT908" s="99"/>
      <c r="AU908" s="99"/>
      <c r="AV908" s="99"/>
      <c r="AW908" s="99"/>
      <c r="AX908" s="99"/>
      <c r="AY908" s="99"/>
    </row>
    <row r="909" spans="30:51" ht="13">
      <c r="AD909" s="99"/>
      <c r="AE909" s="99"/>
      <c r="AF909" s="99"/>
      <c r="AG909" s="99"/>
      <c r="AH909" s="99"/>
      <c r="AI909" s="99"/>
      <c r="AJ909" s="99"/>
      <c r="AK909" s="99"/>
      <c r="AL909" s="99"/>
      <c r="AM909" s="99"/>
      <c r="AN909" s="99"/>
      <c r="AO909" s="99"/>
      <c r="AP909" s="99"/>
      <c r="AQ909" s="99"/>
      <c r="AR909" s="99"/>
      <c r="AS909" s="99"/>
      <c r="AT909" s="99"/>
      <c r="AU909" s="99"/>
      <c r="AV909" s="99"/>
      <c r="AW909" s="99"/>
      <c r="AX909" s="99"/>
      <c r="AY909" s="99"/>
    </row>
    <row r="910" spans="30:51" ht="13">
      <c r="AD910" s="99"/>
      <c r="AE910" s="99"/>
      <c r="AF910" s="99"/>
      <c r="AG910" s="99"/>
      <c r="AH910" s="99"/>
      <c r="AI910" s="99"/>
      <c r="AJ910" s="99"/>
      <c r="AK910" s="99"/>
      <c r="AL910" s="99"/>
      <c r="AM910" s="99"/>
      <c r="AN910" s="99"/>
      <c r="AO910" s="99"/>
      <c r="AP910" s="99"/>
      <c r="AQ910" s="99"/>
      <c r="AR910" s="99"/>
      <c r="AS910" s="99"/>
      <c r="AT910" s="99"/>
      <c r="AU910" s="99"/>
      <c r="AV910" s="99"/>
      <c r="AW910" s="99"/>
      <c r="AX910" s="99"/>
      <c r="AY910" s="99"/>
    </row>
    <row r="911" spans="30:51" ht="13">
      <c r="AD911" s="99"/>
      <c r="AE911" s="99"/>
      <c r="AF911" s="99"/>
      <c r="AG911" s="99"/>
      <c r="AH911" s="99"/>
      <c r="AI911" s="99"/>
      <c r="AJ911" s="99"/>
      <c r="AK911" s="99"/>
      <c r="AL911" s="99"/>
      <c r="AM911" s="99"/>
      <c r="AN911" s="99"/>
      <c r="AO911" s="99"/>
      <c r="AP911" s="99"/>
      <c r="AQ911" s="99"/>
      <c r="AR911" s="99"/>
      <c r="AS911" s="99"/>
      <c r="AT911" s="99"/>
      <c r="AU911" s="99"/>
      <c r="AV911" s="99"/>
      <c r="AW911" s="99"/>
      <c r="AX911" s="99"/>
      <c r="AY911" s="99"/>
    </row>
    <row r="912" spans="30:51" ht="13">
      <c r="AD912" s="99"/>
      <c r="AE912" s="99"/>
      <c r="AF912" s="99"/>
      <c r="AG912" s="99"/>
      <c r="AH912" s="99"/>
      <c r="AI912" s="99"/>
      <c r="AJ912" s="99"/>
      <c r="AK912" s="99"/>
      <c r="AL912" s="99"/>
      <c r="AM912" s="99"/>
      <c r="AN912" s="99"/>
      <c r="AO912" s="99"/>
      <c r="AP912" s="99"/>
      <c r="AQ912" s="99"/>
      <c r="AR912" s="99"/>
      <c r="AS912" s="99"/>
      <c r="AT912" s="99"/>
      <c r="AU912" s="99"/>
      <c r="AV912" s="99"/>
      <c r="AW912" s="99"/>
      <c r="AX912" s="99"/>
      <c r="AY912" s="99"/>
    </row>
    <row r="913" spans="30:51" ht="13">
      <c r="AD913" s="99"/>
      <c r="AE913" s="99"/>
      <c r="AF913" s="99"/>
      <c r="AG913" s="99"/>
      <c r="AH913" s="99"/>
      <c r="AI913" s="99"/>
      <c r="AJ913" s="99"/>
      <c r="AK913" s="99"/>
      <c r="AL913" s="99"/>
      <c r="AM913" s="99"/>
      <c r="AN913" s="99"/>
      <c r="AO913" s="99"/>
      <c r="AP913" s="99"/>
      <c r="AQ913" s="99"/>
      <c r="AR913" s="99"/>
      <c r="AS913" s="99"/>
      <c r="AT913" s="99"/>
      <c r="AU913" s="99"/>
      <c r="AV913" s="99"/>
      <c r="AW913" s="99"/>
      <c r="AX913" s="99"/>
      <c r="AY913" s="99"/>
    </row>
    <row r="914" spans="30:51" ht="13">
      <c r="AD914" s="99"/>
      <c r="AE914" s="99"/>
      <c r="AF914" s="99"/>
      <c r="AG914" s="99"/>
      <c r="AH914" s="99"/>
      <c r="AI914" s="99"/>
      <c r="AJ914" s="99"/>
      <c r="AK914" s="99"/>
      <c r="AL914" s="99"/>
      <c r="AM914" s="99"/>
      <c r="AN914" s="99"/>
      <c r="AO914" s="99"/>
      <c r="AP914" s="99"/>
      <c r="AQ914" s="99"/>
      <c r="AR914" s="99"/>
      <c r="AS914" s="99"/>
      <c r="AT914" s="99"/>
      <c r="AU914" s="99"/>
      <c r="AV914" s="99"/>
      <c r="AW914" s="99"/>
      <c r="AX914" s="99"/>
      <c r="AY914" s="99"/>
    </row>
    <row r="915" spans="30:51" ht="13">
      <c r="AD915" s="99"/>
      <c r="AE915" s="99"/>
      <c r="AF915" s="99"/>
      <c r="AG915" s="99"/>
      <c r="AH915" s="99"/>
      <c r="AI915" s="99"/>
      <c r="AJ915" s="99"/>
      <c r="AK915" s="99"/>
      <c r="AL915" s="99"/>
      <c r="AM915" s="99"/>
      <c r="AN915" s="99"/>
      <c r="AO915" s="99"/>
      <c r="AP915" s="99"/>
      <c r="AQ915" s="99"/>
      <c r="AR915" s="99"/>
      <c r="AS915" s="99"/>
      <c r="AT915" s="99"/>
      <c r="AU915" s="99"/>
      <c r="AV915" s="99"/>
      <c r="AW915" s="99"/>
      <c r="AX915" s="99"/>
      <c r="AY915" s="99"/>
    </row>
    <row r="916" spans="30:51" ht="13">
      <c r="AD916" s="99"/>
      <c r="AE916" s="99"/>
      <c r="AF916" s="99"/>
      <c r="AG916" s="99"/>
      <c r="AH916" s="99"/>
      <c r="AI916" s="99"/>
      <c r="AJ916" s="99"/>
      <c r="AK916" s="99"/>
      <c r="AL916" s="99"/>
      <c r="AM916" s="99"/>
      <c r="AN916" s="99"/>
      <c r="AO916" s="99"/>
      <c r="AP916" s="99"/>
      <c r="AQ916" s="99"/>
      <c r="AR916" s="99"/>
      <c r="AS916" s="99"/>
      <c r="AT916" s="99"/>
      <c r="AU916" s="99"/>
      <c r="AV916" s="99"/>
      <c r="AW916" s="99"/>
      <c r="AX916" s="99"/>
      <c r="AY916" s="99"/>
    </row>
    <row r="917" spans="30:51" ht="13">
      <c r="AD917" s="99"/>
      <c r="AE917" s="99"/>
      <c r="AF917" s="99"/>
      <c r="AG917" s="99"/>
      <c r="AH917" s="99"/>
      <c r="AI917" s="99"/>
      <c r="AJ917" s="99"/>
      <c r="AK917" s="99"/>
      <c r="AL917" s="99"/>
      <c r="AM917" s="99"/>
      <c r="AN917" s="99"/>
      <c r="AO917" s="99"/>
      <c r="AP917" s="99"/>
      <c r="AQ917" s="99"/>
      <c r="AR917" s="99"/>
      <c r="AS917" s="99"/>
      <c r="AT917" s="99"/>
      <c r="AU917" s="99"/>
      <c r="AV917" s="99"/>
      <c r="AW917" s="99"/>
      <c r="AX917" s="99"/>
      <c r="AY917" s="99"/>
    </row>
    <row r="918" spans="30:51" ht="13">
      <c r="AD918" s="99"/>
      <c r="AE918" s="99"/>
      <c r="AF918" s="99"/>
      <c r="AG918" s="99"/>
      <c r="AH918" s="99"/>
      <c r="AI918" s="99"/>
      <c r="AJ918" s="99"/>
      <c r="AK918" s="99"/>
      <c r="AL918" s="99"/>
      <c r="AM918" s="99"/>
      <c r="AN918" s="99"/>
      <c r="AO918" s="99"/>
      <c r="AP918" s="99"/>
      <c r="AQ918" s="99"/>
      <c r="AR918" s="99"/>
      <c r="AS918" s="99"/>
      <c r="AT918" s="99"/>
      <c r="AU918" s="99"/>
      <c r="AV918" s="99"/>
      <c r="AW918" s="99"/>
      <c r="AX918" s="99"/>
      <c r="AY918" s="99"/>
    </row>
    <row r="919" spans="30:51" ht="13">
      <c r="AD919" s="99"/>
      <c r="AE919" s="99"/>
      <c r="AF919" s="99"/>
      <c r="AG919" s="99"/>
      <c r="AH919" s="99"/>
      <c r="AI919" s="99"/>
      <c r="AJ919" s="99"/>
      <c r="AK919" s="99"/>
      <c r="AL919" s="99"/>
      <c r="AM919" s="99"/>
      <c r="AN919" s="99"/>
      <c r="AO919" s="99"/>
      <c r="AP919" s="99"/>
      <c r="AQ919" s="99"/>
      <c r="AR919" s="99"/>
      <c r="AS919" s="99"/>
      <c r="AT919" s="99"/>
      <c r="AU919" s="99"/>
      <c r="AV919" s="99"/>
      <c r="AW919" s="99"/>
      <c r="AX919" s="99"/>
      <c r="AY919" s="99"/>
    </row>
    <row r="920" spans="30:51" ht="13">
      <c r="AD920" s="99"/>
      <c r="AE920" s="99"/>
      <c r="AF920" s="99"/>
      <c r="AG920" s="99"/>
      <c r="AH920" s="99"/>
      <c r="AI920" s="99"/>
      <c r="AJ920" s="99"/>
      <c r="AK920" s="99"/>
      <c r="AL920" s="99"/>
      <c r="AM920" s="99"/>
      <c r="AN920" s="99"/>
      <c r="AO920" s="99"/>
      <c r="AP920" s="99"/>
      <c r="AQ920" s="99"/>
      <c r="AR920" s="99"/>
      <c r="AS920" s="99"/>
      <c r="AT920" s="99"/>
      <c r="AU920" s="99"/>
      <c r="AV920" s="99"/>
      <c r="AW920" s="99"/>
      <c r="AX920" s="99"/>
      <c r="AY920" s="99"/>
    </row>
    <row r="921" spans="30:51" ht="13">
      <c r="AD921" s="99"/>
      <c r="AE921" s="99"/>
      <c r="AF921" s="99"/>
      <c r="AG921" s="99"/>
      <c r="AH921" s="99"/>
      <c r="AI921" s="99"/>
      <c r="AJ921" s="99"/>
      <c r="AK921" s="99"/>
      <c r="AL921" s="99"/>
      <c r="AM921" s="99"/>
      <c r="AN921" s="99"/>
      <c r="AO921" s="99"/>
      <c r="AP921" s="99"/>
      <c r="AQ921" s="99"/>
      <c r="AR921" s="99"/>
      <c r="AS921" s="99"/>
      <c r="AT921" s="99"/>
      <c r="AU921" s="99"/>
      <c r="AV921" s="99"/>
      <c r="AW921" s="99"/>
      <c r="AX921" s="99"/>
      <c r="AY921" s="99"/>
    </row>
    <row r="922" spans="30:51" ht="13">
      <c r="AD922" s="99"/>
      <c r="AE922" s="99"/>
      <c r="AF922" s="99"/>
      <c r="AG922" s="99"/>
      <c r="AH922" s="99"/>
      <c r="AI922" s="99"/>
      <c r="AJ922" s="99"/>
      <c r="AK922" s="99"/>
      <c r="AL922" s="99"/>
      <c r="AM922" s="99"/>
      <c r="AN922" s="99"/>
      <c r="AO922" s="99"/>
      <c r="AP922" s="99"/>
      <c r="AQ922" s="99"/>
      <c r="AR922" s="99"/>
      <c r="AS922" s="99"/>
      <c r="AT922" s="99"/>
      <c r="AU922" s="99"/>
      <c r="AV922" s="99"/>
      <c r="AW922" s="99"/>
      <c r="AX922" s="99"/>
      <c r="AY922" s="99"/>
    </row>
    <row r="923" spans="30:51" ht="13">
      <c r="AD923" s="99"/>
      <c r="AE923" s="99"/>
      <c r="AF923" s="99"/>
      <c r="AG923" s="99"/>
      <c r="AH923" s="99"/>
      <c r="AI923" s="99"/>
      <c r="AJ923" s="99"/>
      <c r="AK923" s="99"/>
      <c r="AL923" s="99"/>
      <c r="AM923" s="99"/>
      <c r="AN923" s="99"/>
      <c r="AO923" s="99"/>
      <c r="AP923" s="99"/>
      <c r="AQ923" s="99"/>
      <c r="AR923" s="99"/>
      <c r="AS923" s="99"/>
      <c r="AT923" s="99"/>
      <c r="AU923" s="99"/>
      <c r="AV923" s="99"/>
      <c r="AW923" s="99"/>
      <c r="AX923" s="99"/>
      <c r="AY923" s="99"/>
    </row>
    <row r="924" spans="30:51" ht="13">
      <c r="AD924" s="99"/>
      <c r="AE924" s="99"/>
      <c r="AF924" s="99"/>
      <c r="AG924" s="99"/>
      <c r="AH924" s="99"/>
      <c r="AI924" s="99"/>
      <c r="AJ924" s="99"/>
      <c r="AK924" s="99"/>
      <c r="AL924" s="99"/>
      <c r="AM924" s="99"/>
      <c r="AN924" s="99"/>
      <c r="AO924" s="99"/>
      <c r="AP924" s="99"/>
      <c r="AQ924" s="99"/>
      <c r="AR924" s="99"/>
      <c r="AS924" s="99"/>
      <c r="AT924" s="99"/>
      <c r="AU924" s="99"/>
      <c r="AV924" s="99"/>
      <c r="AW924" s="99"/>
      <c r="AX924" s="99"/>
      <c r="AY924" s="99"/>
    </row>
    <row r="925" spans="30:51" ht="13">
      <c r="AD925" s="99"/>
      <c r="AE925" s="99"/>
      <c r="AF925" s="99"/>
      <c r="AG925" s="99"/>
      <c r="AH925" s="99"/>
      <c r="AI925" s="99"/>
      <c r="AJ925" s="99"/>
      <c r="AK925" s="99"/>
      <c r="AL925" s="99"/>
      <c r="AM925" s="99"/>
      <c r="AN925" s="99"/>
      <c r="AO925" s="99"/>
      <c r="AP925" s="99"/>
      <c r="AQ925" s="99"/>
      <c r="AR925" s="99"/>
      <c r="AS925" s="99"/>
      <c r="AT925" s="99"/>
      <c r="AU925" s="99"/>
      <c r="AV925" s="99"/>
      <c r="AW925" s="99"/>
      <c r="AX925" s="99"/>
      <c r="AY925" s="99"/>
    </row>
    <row r="926" spans="30:51" ht="13">
      <c r="AD926" s="99"/>
      <c r="AE926" s="99"/>
      <c r="AF926" s="99"/>
      <c r="AG926" s="99"/>
      <c r="AH926" s="99"/>
      <c r="AI926" s="99"/>
      <c r="AJ926" s="99"/>
      <c r="AK926" s="99"/>
      <c r="AL926" s="99"/>
      <c r="AM926" s="99"/>
      <c r="AN926" s="99"/>
      <c r="AO926" s="99"/>
      <c r="AP926" s="99"/>
      <c r="AQ926" s="99"/>
      <c r="AR926" s="99"/>
      <c r="AS926" s="99"/>
      <c r="AT926" s="99"/>
      <c r="AU926" s="99"/>
      <c r="AV926" s="99"/>
      <c r="AW926" s="99"/>
      <c r="AX926" s="99"/>
      <c r="AY926" s="99"/>
    </row>
    <row r="927" spans="30:51" ht="13">
      <c r="AD927" s="99"/>
      <c r="AE927" s="99"/>
      <c r="AF927" s="99"/>
      <c r="AG927" s="99"/>
      <c r="AH927" s="99"/>
      <c r="AI927" s="99"/>
      <c r="AJ927" s="99"/>
      <c r="AK927" s="99"/>
      <c r="AL927" s="99"/>
      <c r="AM927" s="99"/>
      <c r="AN927" s="99"/>
      <c r="AO927" s="99"/>
      <c r="AP927" s="99"/>
      <c r="AQ927" s="99"/>
      <c r="AR927" s="99"/>
      <c r="AS927" s="99"/>
      <c r="AT927" s="99"/>
      <c r="AU927" s="99"/>
      <c r="AV927" s="99"/>
      <c r="AW927" s="99"/>
      <c r="AX927" s="99"/>
      <c r="AY927" s="99"/>
    </row>
    <row r="928" spans="30:51" ht="13">
      <c r="AD928" s="99"/>
      <c r="AE928" s="99"/>
      <c r="AF928" s="99"/>
      <c r="AG928" s="99"/>
      <c r="AH928" s="99"/>
      <c r="AI928" s="99"/>
      <c r="AJ928" s="99"/>
      <c r="AK928" s="99"/>
      <c r="AL928" s="99"/>
      <c r="AM928" s="99"/>
      <c r="AN928" s="99"/>
      <c r="AO928" s="99"/>
      <c r="AP928" s="99"/>
      <c r="AQ928" s="99"/>
      <c r="AR928" s="99"/>
      <c r="AS928" s="99"/>
      <c r="AT928" s="99"/>
      <c r="AU928" s="99"/>
      <c r="AV928" s="99"/>
      <c r="AW928" s="99"/>
      <c r="AX928" s="99"/>
      <c r="AY928" s="99"/>
    </row>
    <row r="929" spans="30:51" ht="13">
      <c r="AD929" s="99"/>
      <c r="AE929" s="99"/>
      <c r="AF929" s="99"/>
      <c r="AG929" s="99"/>
      <c r="AH929" s="99"/>
      <c r="AI929" s="99"/>
      <c r="AJ929" s="99"/>
      <c r="AK929" s="99"/>
      <c r="AL929" s="99"/>
      <c r="AM929" s="99"/>
      <c r="AN929" s="99"/>
      <c r="AO929" s="99"/>
      <c r="AP929" s="99"/>
      <c r="AQ929" s="99"/>
      <c r="AR929" s="99"/>
      <c r="AS929" s="99"/>
      <c r="AT929" s="99"/>
      <c r="AU929" s="99"/>
      <c r="AV929" s="99"/>
      <c r="AW929" s="99"/>
      <c r="AX929" s="99"/>
      <c r="AY929" s="99"/>
    </row>
    <row r="930" spans="30:51" ht="13">
      <c r="AD930" s="99"/>
      <c r="AE930" s="99"/>
      <c r="AF930" s="99"/>
      <c r="AG930" s="99"/>
      <c r="AH930" s="99"/>
      <c r="AI930" s="99"/>
      <c r="AJ930" s="99"/>
      <c r="AK930" s="99"/>
      <c r="AL930" s="99"/>
      <c r="AM930" s="99"/>
      <c r="AN930" s="99"/>
      <c r="AO930" s="99"/>
      <c r="AP930" s="99"/>
      <c r="AQ930" s="99"/>
      <c r="AR930" s="99"/>
      <c r="AS930" s="99"/>
      <c r="AT930" s="99"/>
      <c r="AU930" s="99"/>
      <c r="AV930" s="99"/>
      <c r="AW930" s="99"/>
      <c r="AX930" s="99"/>
      <c r="AY930" s="99"/>
    </row>
    <row r="931" spans="30:51" ht="13">
      <c r="AD931" s="99"/>
      <c r="AE931" s="99"/>
      <c r="AF931" s="99"/>
      <c r="AG931" s="99"/>
      <c r="AH931" s="99"/>
      <c r="AI931" s="99"/>
      <c r="AJ931" s="99"/>
      <c r="AK931" s="99"/>
      <c r="AL931" s="99"/>
      <c r="AM931" s="99"/>
      <c r="AN931" s="99"/>
      <c r="AO931" s="99"/>
      <c r="AP931" s="99"/>
      <c r="AQ931" s="99"/>
      <c r="AR931" s="99"/>
      <c r="AS931" s="99"/>
      <c r="AT931" s="99"/>
      <c r="AU931" s="99"/>
      <c r="AV931" s="99"/>
      <c r="AW931" s="99"/>
      <c r="AX931" s="99"/>
      <c r="AY931" s="99"/>
    </row>
    <row r="932" spans="30:51" ht="13">
      <c r="AD932" s="99"/>
      <c r="AE932" s="99"/>
      <c r="AF932" s="99"/>
      <c r="AG932" s="99"/>
      <c r="AH932" s="99"/>
      <c r="AI932" s="99"/>
      <c r="AJ932" s="99"/>
      <c r="AK932" s="99"/>
      <c r="AL932" s="99"/>
      <c r="AM932" s="99"/>
      <c r="AN932" s="99"/>
      <c r="AO932" s="99"/>
      <c r="AP932" s="99"/>
      <c r="AQ932" s="99"/>
      <c r="AR932" s="99"/>
      <c r="AS932" s="99"/>
      <c r="AT932" s="99"/>
      <c r="AU932" s="99"/>
      <c r="AV932" s="99"/>
      <c r="AW932" s="99"/>
      <c r="AX932" s="99"/>
      <c r="AY932" s="99"/>
    </row>
    <row r="933" spans="30:51" ht="13">
      <c r="AD933" s="99"/>
      <c r="AE933" s="99"/>
      <c r="AF933" s="99"/>
      <c r="AG933" s="99"/>
      <c r="AH933" s="99"/>
      <c r="AI933" s="99"/>
      <c r="AJ933" s="99"/>
      <c r="AK933" s="99"/>
      <c r="AL933" s="99"/>
      <c r="AM933" s="99"/>
      <c r="AN933" s="99"/>
      <c r="AO933" s="99"/>
      <c r="AP933" s="99"/>
      <c r="AQ933" s="99"/>
      <c r="AR933" s="99"/>
      <c r="AS933" s="99"/>
      <c r="AT933" s="99"/>
      <c r="AU933" s="99"/>
      <c r="AV933" s="99"/>
      <c r="AW933" s="99"/>
      <c r="AX933" s="99"/>
      <c r="AY933" s="99"/>
    </row>
    <row r="934" spans="30:51" ht="13">
      <c r="AD934" s="99"/>
      <c r="AE934" s="99"/>
      <c r="AF934" s="99"/>
      <c r="AG934" s="99"/>
      <c r="AH934" s="99"/>
      <c r="AI934" s="99"/>
      <c r="AJ934" s="99"/>
      <c r="AK934" s="99"/>
      <c r="AL934" s="99"/>
      <c r="AM934" s="99"/>
      <c r="AN934" s="99"/>
      <c r="AO934" s="99"/>
      <c r="AP934" s="99"/>
      <c r="AQ934" s="99"/>
      <c r="AR934" s="99"/>
      <c r="AS934" s="99"/>
      <c r="AT934" s="99"/>
      <c r="AU934" s="99"/>
      <c r="AV934" s="99"/>
      <c r="AW934" s="99"/>
      <c r="AX934" s="99"/>
      <c r="AY934" s="99"/>
    </row>
    <row r="935" spans="30:51" ht="13">
      <c r="AD935" s="99"/>
      <c r="AE935" s="99"/>
      <c r="AF935" s="99"/>
      <c r="AG935" s="99"/>
      <c r="AH935" s="99"/>
      <c r="AI935" s="99"/>
      <c r="AJ935" s="99"/>
      <c r="AK935" s="99"/>
      <c r="AL935" s="99"/>
      <c r="AM935" s="99"/>
      <c r="AN935" s="99"/>
      <c r="AO935" s="99"/>
      <c r="AP935" s="99"/>
      <c r="AQ935" s="99"/>
      <c r="AR935" s="99"/>
      <c r="AS935" s="99"/>
      <c r="AT935" s="99"/>
      <c r="AU935" s="99"/>
      <c r="AV935" s="99"/>
      <c r="AW935" s="99"/>
      <c r="AX935" s="99"/>
      <c r="AY935" s="99"/>
    </row>
    <row r="936" spans="30:51" ht="13">
      <c r="AD936" s="99"/>
      <c r="AE936" s="99"/>
      <c r="AF936" s="99"/>
      <c r="AG936" s="99"/>
      <c r="AH936" s="99"/>
      <c r="AI936" s="99"/>
      <c r="AJ936" s="99"/>
      <c r="AK936" s="99"/>
      <c r="AL936" s="99"/>
      <c r="AM936" s="99"/>
      <c r="AN936" s="99"/>
      <c r="AO936" s="99"/>
      <c r="AP936" s="99"/>
      <c r="AQ936" s="99"/>
      <c r="AR936" s="99"/>
      <c r="AS936" s="99"/>
      <c r="AT936" s="99"/>
      <c r="AU936" s="99"/>
      <c r="AV936" s="99"/>
      <c r="AW936" s="99"/>
      <c r="AX936" s="99"/>
      <c r="AY936" s="99"/>
    </row>
    <row r="937" spans="30:51" ht="13">
      <c r="AD937" s="99"/>
      <c r="AE937" s="99"/>
      <c r="AF937" s="99"/>
      <c r="AG937" s="99"/>
      <c r="AH937" s="99"/>
      <c r="AI937" s="99"/>
      <c r="AJ937" s="99"/>
      <c r="AK937" s="99"/>
      <c r="AL937" s="99"/>
      <c r="AM937" s="99"/>
      <c r="AN937" s="99"/>
      <c r="AO937" s="99"/>
      <c r="AP937" s="99"/>
      <c r="AQ937" s="99"/>
      <c r="AR937" s="99"/>
      <c r="AS937" s="99"/>
      <c r="AT937" s="99"/>
      <c r="AU937" s="99"/>
      <c r="AV937" s="99"/>
      <c r="AW937" s="99"/>
      <c r="AX937" s="99"/>
      <c r="AY937" s="99"/>
    </row>
    <row r="938" spans="30:51" ht="13">
      <c r="AD938" s="99"/>
      <c r="AE938" s="99"/>
      <c r="AF938" s="99"/>
      <c r="AG938" s="99"/>
      <c r="AH938" s="99"/>
      <c r="AI938" s="99"/>
      <c r="AJ938" s="99"/>
      <c r="AK938" s="99"/>
      <c r="AL938" s="99"/>
      <c r="AM938" s="99"/>
      <c r="AN938" s="99"/>
      <c r="AO938" s="99"/>
      <c r="AP938" s="99"/>
      <c r="AQ938" s="99"/>
      <c r="AR938" s="99"/>
      <c r="AS938" s="99"/>
      <c r="AT938" s="99"/>
      <c r="AU938" s="99"/>
      <c r="AV938" s="99"/>
      <c r="AW938" s="99"/>
      <c r="AX938" s="99"/>
      <c r="AY938" s="99"/>
    </row>
    <row r="939" spans="30:51" ht="13">
      <c r="AD939" s="99"/>
      <c r="AE939" s="99"/>
      <c r="AF939" s="99"/>
      <c r="AG939" s="99"/>
      <c r="AH939" s="99"/>
      <c r="AI939" s="99"/>
      <c r="AJ939" s="99"/>
      <c r="AK939" s="99"/>
      <c r="AL939" s="99"/>
      <c r="AM939" s="99"/>
      <c r="AN939" s="99"/>
      <c r="AO939" s="99"/>
      <c r="AP939" s="99"/>
      <c r="AQ939" s="99"/>
      <c r="AR939" s="99"/>
      <c r="AS939" s="99"/>
      <c r="AT939" s="99"/>
      <c r="AU939" s="99"/>
      <c r="AV939" s="99"/>
      <c r="AW939" s="99"/>
      <c r="AX939" s="99"/>
      <c r="AY939" s="99"/>
    </row>
    <row r="940" spans="30:51" ht="13">
      <c r="AD940" s="99"/>
      <c r="AE940" s="99"/>
      <c r="AF940" s="99"/>
      <c r="AG940" s="99"/>
      <c r="AH940" s="99"/>
      <c r="AI940" s="99"/>
      <c r="AJ940" s="99"/>
      <c r="AK940" s="99"/>
      <c r="AL940" s="99"/>
      <c r="AM940" s="99"/>
      <c r="AN940" s="99"/>
      <c r="AO940" s="99"/>
      <c r="AP940" s="99"/>
      <c r="AQ940" s="99"/>
      <c r="AR940" s="99"/>
      <c r="AS940" s="99"/>
      <c r="AT940" s="99"/>
      <c r="AU940" s="99"/>
      <c r="AV940" s="99"/>
      <c r="AW940" s="99"/>
      <c r="AX940" s="99"/>
      <c r="AY940" s="99"/>
    </row>
    <row r="941" spans="30:51" ht="13">
      <c r="AD941" s="99"/>
      <c r="AE941" s="99"/>
      <c r="AF941" s="99"/>
      <c r="AG941" s="99"/>
      <c r="AH941" s="99"/>
      <c r="AI941" s="99"/>
      <c r="AJ941" s="99"/>
      <c r="AK941" s="99"/>
      <c r="AL941" s="99"/>
      <c r="AM941" s="99"/>
      <c r="AN941" s="99"/>
      <c r="AO941" s="99"/>
      <c r="AP941" s="99"/>
      <c r="AQ941" s="99"/>
      <c r="AR941" s="99"/>
      <c r="AS941" s="99"/>
      <c r="AT941" s="99"/>
      <c r="AU941" s="99"/>
      <c r="AV941" s="99"/>
      <c r="AW941" s="99"/>
      <c r="AX941" s="99"/>
      <c r="AY941" s="99"/>
    </row>
    <row r="942" spans="30:51" ht="13">
      <c r="AD942" s="99"/>
      <c r="AE942" s="99"/>
      <c r="AF942" s="99"/>
      <c r="AG942" s="99"/>
      <c r="AH942" s="99"/>
      <c r="AI942" s="99"/>
      <c r="AJ942" s="99"/>
      <c r="AK942" s="99"/>
      <c r="AL942" s="99"/>
      <c r="AM942" s="99"/>
      <c r="AN942" s="99"/>
      <c r="AO942" s="99"/>
      <c r="AP942" s="99"/>
      <c r="AQ942" s="99"/>
      <c r="AR942" s="99"/>
      <c r="AS942" s="99"/>
      <c r="AT942" s="99"/>
      <c r="AU942" s="99"/>
      <c r="AV942" s="99"/>
      <c r="AW942" s="99"/>
      <c r="AX942" s="99"/>
      <c r="AY942" s="99"/>
    </row>
    <row r="943" spans="30:51" ht="13">
      <c r="AD943" s="99"/>
      <c r="AE943" s="99"/>
      <c r="AF943" s="99"/>
      <c r="AG943" s="99"/>
      <c r="AH943" s="99"/>
      <c r="AI943" s="99"/>
      <c r="AJ943" s="99"/>
      <c r="AK943" s="99"/>
      <c r="AL943" s="99"/>
      <c r="AM943" s="99"/>
      <c r="AN943" s="99"/>
      <c r="AO943" s="99"/>
      <c r="AP943" s="99"/>
      <c r="AQ943" s="99"/>
      <c r="AR943" s="99"/>
      <c r="AS943" s="99"/>
      <c r="AT943" s="99"/>
      <c r="AU943" s="99"/>
      <c r="AV943" s="99"/>
      <c r="AW943" s="99"/>
      <c r="AX943" s="99"/>
      <c r="AY943" s="99"/>
    </row>
    <row r="944" spans="30:51" ht="13">
      <c r="AD944" s="99"/>
      <c r="AE944" s="99"/>
      <c r="AF944" s="99"/>
      <c r="AG944" s="99"/>
      <c r="AH944" s="99"/>
      <c r="AI944" s="99"/>
      <c r="AJ944" s="99"/>
      <c r="AK944" s="99"/>
      <c r="AL944" s="99"/>
      <c r="AM944" s="99"/>
      <c r="AN944" s="99"/>
      <c r="AO944" s="99"/>
      <c r="AP944" s="99"/>
      <c r="AQ944" s="99"/>
      <c r="AR944" s="99"/>
      <c r="AS944" s="99"/>
      <c r="AT944" s="99"/>
      <c r="AU944" s="99"/>
      <c r="AV944" s="99"/>
      <c r="AW944" s="99"/>
      <c r="AX944" s="99"/>
      <c r="AY944" s="99"/>
    </row>
    <row r="945" spans="30:51" ht="13">
      <c r="AD945" s="99"/>
      <c r="AE945" s="99"/>
      <c r="AF945" s="99"/>
      <c r="AG945" s="99"/>
      <c r="AH945" s="99"/>
      <c r="AI945" s="99"/>
      <c r="AJ945" s="99"/>
      <c r="AK945" s="99"/>
      <c r="AL945" s="99"/>
      <c r="AM945" s="99"/>
      <c r="AN945" s="99"/>
      <c r="AO945" s="99"/>
      <c r="AP945" s="99"/>
      <c r="AQ945" s="99"/>
      <c r="AR945" s="99"/>
      <c r="AS945" s="99"/>
      <c r="AT945" s="99"/>
      <c r="AU945" s="99"/>
      <c r="AV945" s="99"/>
      <c r="AW945" s="99"/>
      <c r="AX945" s="99"/>
      <c r="AY945" s="99"/>
    </row>
    <row r="946" spans="30:51" ht="13">
      <c r="AD946" s="99"/>
      <c r="AE946" s="99"/>
      <c r="AF946" s="99"/>
      <c r="AG946" s="99"/>
      <c r="AH946" s="99"/>
      <c r="AI946" s="99"/>
      <c r="AJ946" s="99"/>
      <c r="AK946" s="99"/>
      <c r="AL946" s="99"/>
      <c r="AM946" s="99"/>
      <c r="AN946" s="99"/>
      <c r="AO946" s="99"/>
      <c r="AP946" s="99"/>
      <c r="AQ946" s="99"/>
      <c r="AR946" s="99"/>
      <c r="AS946" s="99"/>
      <c r="AT946" s="99"/>
      <c r="AU946" s="99"/>
      <c r="AV946" s="99"/>
      <c r="AW946" s="99"/>
      <c r="AX946" s="99"/>
      <c r="AY946" s="99"/>
    </row>
    <row r="947" spans="30:51" ht="13">
      <c r="AD947" s="99"/>
      <c r="AE947" s="99"/>
      <c r="AF947" s="99"/>
      <c r="AG947" s="99"/>
      <c r="AH947" s="99"/>
      <c r="AI947" s="99"/>
      <c r="AJ947" s="99"/>
      <c r="AK947" s="99"/>
      <c r="AL947" s="99"/>
      <c r="AM947" s="99"/>
      <c r="AN947" s="99"/>
      <c r="AO947" s="99"/>
      <c r="AP947" s="99"/>
      <c r="AQ947" s="99"/>
      <c r="AR947" s="99"/>
      <c r="AS947" s="99"/>
      <c r="AT947" s="99"/>
      <c r="AU947" s="99"/>
      <c r="AV947" s="99"/>
      <c r="AW947" s="99"/>
      <c r="AX947" s="99"/>
      <c r="AY947" s="99"/>
    </row>
    <row r="948" spans="30:51" ht="13">
      <c r="AD948" s="99"/>
      <c r="AE948" s="99"/>
      <c r="AF948" s="99"/>
      <c r="AG948" s="99"/>
      <c r="AH948" s="99"/>
      <c r="AI948" s="99"/>
      <c r="AJ948" s="99"/>
      <c r="AK948" s="99"/>
      <c r="AL948" s="99"/>
      <c r="AM948" s="99"/>
      <c r="AN948" s="99"/>
      <c r="AO948" s="99"/>
      <c r="AP948" s="99"/>
      <c r="AQ948" s="99"/>
      <c r="AR948" s="99"/>
      <c r="AS948" s="99"/>
      <c r="AT948" s="99"/>
      <c r="AU948" s="99"/>
      <c r="AV948" s="99"/>
      <c r="AW948" s="99"/>
      <c r="AX948" s="99"/>
      <c r="AY948" s="99"/>
    </row>
    <row r="949" spans="30:51" ht="13">
      <c r="AD949" s="99"/>
      <c r="AE949" s="99"/>
      <c r="AF949" s="99"/>
      <c r="AG949" s="99"/>
      <c r="AH949" s="99"/>
      <c r="AI949" s="99"/>
      <c r="AJ949" s="99"/>
      <c r="AK949" s="99"/>
      <c r="AL949" s="99"/>
      <c r="AM949" s="99"/>
      <c r="AN949" s="99"/>
      <c r="AO949" s="99"/>
      <c r="AP949" s="99"/>
      <c r="AQ949" s="99"/>
      <c r="AR949" s="99"/>
      <c r="AS949" s="99"/>
      <c r="AT949" s="99"/>
      <c r="AU949" s="99"/>
      <c r="AV949" s="99"/>
      <c r="AW949" s="99"/>
      <c r="AX949" s="99"/>
      <c r="AY949" s="99"/>
    </row>
    <row r="950" spans="30:51" ht="13">
      <c r="AD950" s="99"/>
      <c r="AE950" s="99"/>
      <c r="AF950" s="99"/>
      <c r="AG950" s="99"/>
      <c r="AH950" s="99"/>
      <c r="AI950" s="99"/>
      <c r="AJ950" s="99"/>
      <c r="AK950" s="99"/>
      <c r="AL950" s="99"/>
      <c r="AM950" s="99"/>
      <c r="AN950" s="99"/>
      <c r="AO950" s="99"/>
      <c r="AP950" s="99"/>
      <c r="AQ950" s="99"/>
      <c r="AR950" s="99"/>
      <c r="AS950" s="99"/>
      <c r="AT950" s="99"/>
      <c r="AU950" s="99"/>
      <c r="AV950" s="99"/>
      <c r="AW950" s="99"/>
      <c r="AX950" s="99"/>
      <c r="AY950" s="99"/>
    </row>
    <row r="951" spans="30:51" ht="13">
      <c r="AD951" s="99"/>
      <c r="AE951" s="99"/>
      <c r="AF951" s="99"/>
      <c r="AG951" s="99"/>
      <c r="AH951" s="99"/>
      <c r="AI951" s="99"/>
      <c r="AJ951" s="99"/>
      <c r="AK951" s="99"/>
      <c r="AL951" s="99"/>
      <c r="AM951" s="99"/>
      <c r="AN951" s="99"/>
      <c r="AO951" s="99"/>
      <c r="AP951" s="99"/>
      <c r="AQ951" s="99"/>
      <c r="AR951" s="99"/>
      <c r="AS951" s="99"/>
      <c r="AT951" s="99"/>
      <c r="AU951" s="99"/>
      <c r="AV951" s="99"/>
      <c r="AW951" s="99"/>
      <c r="AX951" s="99"/>
      <c r="AY951" s="99"/>
    </row>
    <row r="952" spans="30:51" ht="13">
      <c r="AD952" s="99"/>
      <c r="AE952" s="99"/>
      <c r="AF952" s="99"/>
      <c r="AG952" s="99"/>
      <c r="AH952" s="99"/>
      <c r="AI952" s="99"/>
      <c r="AJ952" s="99"/>
      <c r="AK952" s="99"/>
      <c r="AL952" s="99"/>
      <c r="AM952" s="99"/>
      <c r="AN952" s="99"/>
      <c r="AO952" s="99"/>
      <c r="AP952" s="99"/>
      <c r="AQ952" s="99"/>
      <c r="AR952" s="99"/>
      <c r="AS952" s="99"/>
      <c r="AT952" s="99"/>
      <c r="AU952" s="99"/>
      <c r="AV952" s="99"/>
      <c r="AW952" s="99"/>
      <c r="AX952" s="99"/>
      <c r="AY952" s="99"/>
    </row>
    <row r="953" spans="30:51" ht="13">
      <c r="AD953" s="99"/>
      <c r="AE953" s="99"/>
      <c r="AF953" s="99"/>
      <c r="AG953" s="99"/>
      <c r="AH953" s="99"/>
      <c r="AI953" s="99"/>
      <c r="AJ953" s="99"/>
      <c r="AK953" s="99"/>
      <c r="AL953" s="99"/>
      <c r="AM953" s="99"/>
      <c r="AN953" s="99"/>
      <c r="AO953" s="99"/>
      <c r="AP953" s="99"/>
      <c r="AQ953" s="99"/>
      <c r="AR953" s="99"/>
      <c r="AS953" s="99"/>
      <c r="AT953" s="99"/>
      <c r="AU953" s="99"/>
      <c r="AV953" s="99"/>
      <c r="AW953" s="99"/>
      <c r="AX953" s="99"/>
      <c r="AY953" s="99"/>
    </row>
    <row r="954" spans="30:51" ht="13">
      <c r="AD954" s="99"/>
      <c r="AE954" s="99"/>
      <c r="AF954" s="99"/>
      <c r="AG954" s="99"/>
      <c r="AH954" s="99"/>
      <c r="AI954" s="99"/>
      <c r="AJ954" s="99"/>
      <c r="AK954" s="99"/>
      <c r="AL954" s="99"/>
      <c r="AM954" s="99"/>
      <c r="AN954" s="99"/>
      <c r="AO954" s="99"/>
      <c r="AP954" s="99"/>
      <c r="AQ954" s="99"/>
      <c r="AR954" s="99"/>
      <c r="AS954" s="99"/>
      <c r="AT954" s="99"/>
      <c r="AU954" s="99"/>
      <c r="AV954" s="99"/>
      <c r="AW954" s="99"/>
      <c r="AX954" s="99"/>
      <c r="AY954" s="99"/>
    </row>
    <row r="955" spans="30:51" ht="13">
      <c r="AD955" s="99"/>
      <c r="AE955" s="99"/>
      <c r="AF955" s="99"/>
      <c r="AG955" s="99"/>
      <c r="AH955" s="99"/>
      <c r="AI955" s="99"/>
      <c r="AJ955" s="99"/>
      <c r="AK955" s="99"/>
      <c r="AL955" s="99"/>
      <c r="AM955" s="99"/>
      <c r="AN955" s="99"/>
      <c r="AO955" s="99"/>
      <c r="AP955" s="99"/>
      <c r="AQ955" s="99"/>
      <c r="AR955" s="99"/>
      <c r="AS955" s="99"/>
      <c r="AT955" s="99"/>
      <c r="AU955" s="99"/>
      <c r="AV955" s="99"/>
      <c r="AW955" s="99"/>
      <c r="AX955" s="99"/>
      <c r="AY955" s="99"/>
    </row>
    <row r="956" spans="30:51" ht="13">
      <c r="AD956" s="99"/>
      <c r="AE956" s="99"/>
      <c r="AF956" s="99"/>
      <c r="AG956" s="99"/>
      <c r="AH956" s="99"/>
      <c r="AI956" s="99"/>
      <c r="AJ956" s="99"/>
      <c r="AK956" s="99"/>
      <c r="AL956" s="99"/>
      <c r="AM956" s="99"/>
      <c r="AN956" s="99"/>
      <c r="AO956" s="99"/>
      <c r="AP956" s="99"/>
      <c r="AQ956" s="99"/>
      <c r="AR956" s="99"/>
      <c r="AS956" s="99"/>
      <c r="AT956" s="99"/>
      <c r="AU956" s="99"/>
      <c r="AV956" s="99"/>
      <c r="AW956" s="99"/>
      <c r="AX956" s="99"/>
      <c r="AY956" s="99"/>
    </row>
    <row r="957" spans="30:51" ht="13">
      <c r="AD957" s="99"/>
      <c r="AE957" s="99"/>
      <c r="AF957" s="99"/>
      <c r="AG957" s="99"/>
      <c r="AH957" s="99"/>
      <c r="AI957" s="99"/>
      <c r="AJ957" s="99"/>
      <c r="AK957" s="99"/>
      <c r="AL957" s="99"/>
      <c r="AM957" s="99"/>
      <c r="AN957" s="99"/>
      <c r="AO957" s="99"/>
      <c r="AP957" s="99"/>
      <c r="AQ957" s="99"/>
      <c r="AR957" s="99"/>
      <c r="AS957" s="99"/>
      <c r="AT957" s="99"/>
      <c r="AU957" s="99"/>
      <c r="AV957" s="99"/>
      <c r="AW957" s="99"/>
      <c r="AX957" s="99"/>
      <c r="AY957" s="99"/>
    </row>
    <row r="958" spans="30:51" ht="13">
      <c r="AD958" s="99"/>
      <c r="AE958" s="99"/>
      <c r="AF958" s="99"/>
      <c r="AG958" s="99"/>
      <c r="AH958" s="99"/>
      <c r="AI958" s="99"/>
      <c r="AJ958" s="99"/>
      <c r="AK958" s="99"/>
      <c r="AL958" s="99"/>
      <c r="AM958" s="99"/>
      <c r="AN958" s="99"/>
      <c r="AO958" s="99"/>
      <c r="AP958" s="99"/>
      <c r="AQ958" s="99"/>
      <c r="AR958" s="99"/>
      <c r="AS958" s="99"/>
      <c r="AT958" s="99"/>
      <c r="AU958" s="99"/>
      <c r="AV958" s="99"/>
      <c r="AW958" s="99"/>
      <c r="AX958" s="99"/>
      <c r="AY958" s="99"/>
    </row>
    <row r="959" spans="30:51" ht="13">
      <c r="AD959" s="99"/>
      <c r="AE959" s="99"/>
      <c r="AF959" s="99"/>
      <c r="AG959" s="99"/>
      <c r="AH959" s="99"/>
      <c r="AI959" s="99"/>
      <c r="AJ959" s="99"/>
      <c r="AK959" s="99"/>
      <c r="AL959" s="99"/>
      <c r="AM959" s="99"/>
      <c r="AN959" s="99"/>
      <c r="AO959" s="99"/>
      <c r="AP959" s="99"/>
      <c r="AQ959" s="99"/>
      <c r="AR959" s="99"/>
      <c r="AS959" s="99"/>
      <c r="AT959" s="99"/>
      <c r="AU959" s="99"/>
      <c r="AV959" s="99"/>
      <c r="AW959" s="99"/>
      <c r="AX959" s="99"/>
      <c r="AY959" s="99"/>
    </row>
    <row r="960" spans="30:51" ht="13">
      <c r="AD960" s="99"/>
      <c r="AE960" s="99"/>
      <c r="AF960" s="99"/>
      <c r="AG960" s="99"/>
      <c r="AH960" s="99"/>
      <c r="AI960" s="99"/>
      <c r="AJ960" s="99"/>
      <c r="AK960" s="99"/>
      <c r="AL960" s="99"/>
      <c r="AM960" s="99"/>
      <c r="AN960" s="99"/>
      <c r="AO960" s="99"/>
      <c r="AP960" s="99"/>
      <c r="AQ960" s="99"/>
      <c r="AR960" s="99"/>
      <c r="AS960" s="99"/>
      <c r="AT960" s="99"/>
      <c r="AU960" s="99"/>
      <c r="AV960" s="99"/>
      <c r="AW960" s="99"/>
      <c r="AX960" s="99"/>
      <c r="AY960" s="99"/>
    </row>
    <row r="961" spans="30:51" ht="13">
      <c r="AD961" s="99"/>
      <c r="AE961" s="99"/>
      <c r="AF961" s="99"/>
      <c r="AG961" s="99"/>
      <c r="AH961" s="99"/>
      <c r="AI961" s="99"/>
      <c r="AJ961" s="99"/>
      <c r="AK961" s="99"/>
      <c r="AL961" s="99"/>
      <c r="AM961" s="99"/>
      <c r="AN961" s="99"/>
      <c r="AO961" s="99"/>
      <c r="AP961" s="99"/>
      <c r="AQ961" s="99"/>
      <c r="AR961" s="99"/>
      <c r="AS961" s="99"/>
      <c r="AT961" s="99"/>
      <c r="AU961" s="99"/>
      <c r="AV961" s="99"/>
      <c r="AW961" s="99"/>
      <c r="AX961" s="99"/>
      <c r="AY961" s="99"/>
    </row>
    <row r="962" spans="30:51" ht="13">
      <c r="AD962" s="99"/>
      <c r="AE962" s="99"/>
      <c r="AF962" s="99"/>
      <c r="AG962" s="99"/>
      <c r="AH962" s="99"/>
      <c r="AI962" s="99"/>
      <c r="AJ962" s="99"/>
      <c r="AK962" s="99"/>
      <c r="AL962" s="99"/>
      <c r="AM962" s="99"/>
      <c r="AN962" s="99"/>
      <c r="AO962" s="99"/>
      <c r="AP962" s="99"/>
      <c r="AQ962" s="99"/>
      <c r="AR962" s="99"/>
      <c r="AS962" s="99"/>
      <c r="AT962" s="99"/>
      <c r="AU962" s="99"/>
      <c r="AV962" s="99"/>
      <c r="AW962" s="99"/>
      <c r="AX962" s="99"/>
      <c r="AY962" s="99"/>
    </row>
    <row r="963" spans="30:51" ht="13">
      <c r="AD963" s="99"/>
      <c r="AE963" s="99"/>
      <c r="AF963" s="99"/>
      <c r="AG963" s="99"/>
      <c r="AH963" s="99"/>
      <c r="AI963" s="99"/>
      <c r="AJ963" s="99"/>
      <c r="AK963" s="99"/>
      <c r="AL963" s="99"/>
      <c r="AM963" s="99"/>
      <c r="AN963" s="99"/>
      <c r="AO963" s="99"/>
      <c r="AP963" s="99"/>
      <c r="AQ963" s="99"/>
      <c r="AR963" s="99"/>
      <c r="AS963" s="99"/>
      <c r="AT963" s="99"/>
      <c r="AU963" s="99"/>
      <c r="AV963" s="99"/>
      <c r="AW963" s="99"/>
      <c r="AX963" s="99"/>
      <c r="AY963" s="99"/>
    </row>
    <row r="964" spans="30:51" ht="13">
      <c r="AD964" s="99"/>
      <c r="AE964" s="99"/>
      <c r="AF964" s="99"/>
      <c r="AG964" s="99"/>
      <c r="AH964" s="99"/>
      <c r="AI964" s="99"/>
      <c r="AJ964" s="99"/>
      <c r="AK964" s="99"/>
      <c r="AL964" s="99"/>
      <c r="AM964" s="99"/>
      <c r="AN964" s="99"/>
      <c r="AO964" s="99"/>
      <c r="AP964" s="99"/>
      <c r="AQ964" s="99"/>
      <c r="AR964" s="99"/>
      <c r="AS964" s="99"/>
      <c r="AT964" s="99"/>
      <c r="AU964" s="99"/>
      <c r="AV964" s="99"/>
      <c r="AW964" s="99"/>
      <c r="AX964" s="99"/>
      <c r="AY964" s="99"/>
    </row>
    <row r="965" spans="30:51" ht="13">
      <c r="AD965" s="99"/>
      <c r="AE965" s="99"/>
      <c r="AF965" s="99"/>
      <c r="AG965" s="99"/>
      <c r="AH965" s="99"/>
      <c r="AI965" s="99"/>
      <c r="AJ965" s="99"/>
      <c r="AK965" s="99"/>
      <c r="AL965" s="99"/>
      <c r="AM965" s="99"/>
      <c r="AN965" s="99"/>
      <c r="AO965" s="99"/>
      <c r="AP965" s="99"/>
      <c r="AQ965" s="99"/>
      <c r="AR965" s="99"/>
      <c r="AS965" s="99"/>
      <c r="AT965" s="99"/>
      <c r="AU965" s="99"/>
      <c r="AV965" s="99"/>
      <c r="AW965" s="99"/>
      <c r="AX965" s="99"/>
      <c r="AY965" s="99"/>
    </row>
    <row r="966" spans="30:51" ht="13">
      <c r="AD966" s="99"/>
      <c r="AE966" s="99"/>
      <c r="AF966" s="99"/>
      <c r="AG966" s="99"/>
      <c r="AH966" s="99"/>
      <c r="AI966" s="99"/>
      <c r="AJ966" s="99"/>
      <c r="AK966" s="99"/>
      <c r="AL966" s="99"/>
      <c r="AM966" s="99"/>
      <c r="AN966" s="99"/>
      <c r="AO966" s="99"/>
      <c r="AP966" s="99"/>
      <c r="AQ966" s="99"/>
      <c r="AR966" s="99"/>
      <c r="AS966" s="99"/>
      <c r="AT966" s="99"/>
      <c r="AU966" s="99"/>
      <c r="AV966" s="99"/>
      <c r="AW966" s="99"/>
      <c r="AX966" s="99"/>
      <c r="AY966" s="99"/>
    </row>
    <row r="967" spans="30:51" ht="13">
      <c r="AD967" s="99"/>
      <c r="AE967" s="99"/>
      <c r="AF967" s="99"/>
      <c r="AG967" s="99"/>
      <c r="AH967" s="99"/>
      <c r="AI967" s="99"/>
      <c r="AJ967" s="99"/>
      <c r="AK967" s="99"/>
      <c r="AL967" s="99"/>
      <c r="AM967" s="99"/>
      <c r="AN967" s="99"/>
      <c r="AO967" s="99"/>
      <c r="AP967" s="99"/>
      <c r="AQ967" s="99"/>
      <c r="AR967" s="99"/>
      <c r="AS967" s="99"/>
      <c r="AT967" s="99"/>
      <c r="AU967" s="99"/>
      <c r="AV967" s="99"/>
      <c r="AW967" s="99"/>
      <c r="AX967" s="99"/>
      <c r="AY967" s="99"/>
    </row>
    <row r="968" spans="30:51" ht="13">
      <c r="AD968" s="99"/>
      <c r="AE968" s="99"/>
      <c r="AF968" s="99"/>
      <c r="AG968" s="99"/>
      <c r="AH968" s="99"/>
      <c r="AI968" s="99"/>
      <c r="AJ968" s="99"/>
      <c r="AK968" s="99"/>
      <c r="AL968" s="99"/>
      <c r="AM968" s="99"/>
      <c r="AN968" s="99"/>
      <c r="AO968" s="99"/>
      <c r="AP968" s="99"/>
      <c r="AQ968" s="99"/>
      <c r="AR968" s="99"/>
      <c r="AS968" s="99"/>
      <c r="AT968" s="99"/>
      <c r="AU968" s="99"/>
      <c r="AV968" s="99"/>
      <c r="AW968" s="99"/>
      <c r="AX968" s="99"/>
      <c r="AY968" s="99"/>
    </row>
    <row r="969" spans="30:51" ht="13">
      <c r="AD969" s="99"/>
      <c r="AE969" s="99"/>
      <c r="AF969" s="99"/>
      <c r="AG969" s="99"/>
      <c r="AH969" s="99"/>
      <c r="AI969" s="99"/>
      <c r="AJ969" s="99"/>
      <c r="AK969" s="99"/>
      <c r="AL969" s="99"/>
      <c r="AM969" s="99"/>
      <c r="AN969" s="99"/>
      <c r="AO969" s="99"/>
      <c r="AP969" s="99"/>
      <c r="AQ969" s="99"/>
      <c r="AR969" s="99"/>
      <c r="AS969" s="99"/>
      <c r="AT969" s="99"/>
      <c r="AU969" s="99"/>
      <c r="AV969" s="99"/>
      <c r="AW969" s="99"/>
      <c r="AX969" s="99"/>
      <c r="AY969" s="99"/>
    </row>
    <row r="970" spans="30:51" ht="13">
      <c r="AD970" s="99"/>
      <c r="AE970" s="99"/>
      <c r="AF970" s="99"/>
      <c r="AG970" s="99"/>
      <c r="AH970" s="99"/>
      <c r="AI970" s="99"/>
      <c r="AJ970" s="99"/>
      <c r="AK970" s="99"/>
      <c r="AL970" s="99"/>
      <c r="AM970" s="99"/>
      <c r="AN970" s="99"/>
      <c r="AO970" s="99"/>
      <c r="AP970" s="99"/>
      <c r="AQ970" s="99"/>
      <c r="AR970" s="99"/>
      <c r="AS970" s="99"/>
      <c r="AT970" s="99"/>
      <c r="AU970" s="99"/>
      <c r="AV970" s="99"/>
      <c r="AW970" s="99"/>
      <c r="AX970" s="99"/>
      <c r="AY970" s="99"/>
    </row>
    <row r="971" spans="30:51" ht="13">
      <c r="AD971" s="99"/>
      <c r="AE971" s="99"/>
      <c r="AF971" s="99"/>
      <c r="AG971" s="99"/>
      <c r="AH971" s="99"/>
      <c r="AI971" s="99"/>
      <c r="AJ971" s="99"/>
      <c r="AK971" s="99"/>
      <c r="AL971" s="99"/>
      <c r="AM971" s="99"/>
      <c r="AN971" s="99"/>
      <c r="AO971" s="99"/>
      <c r="AP971" s="99"/>
      <c r="AQ971" s="99"/>
      <c r="AR971" s="99"/>
      <c r="AS971" s="99"/>
      <c r="AT971" s="99"/>
      <c r="AU971" s="99"/>
      <c r="AV971" s="99"/>
      <c r="AW971" s="99"/>
      <c r="AX971" s="99"/>
      <c r="AY971" s="99"/>
    </row>
    <row r="972" spans="30:51" ht="13">
      <c r="AD972" s="99"/>
      <c r="AE972" s="99"/>
      <c r="AF972" s="99"/>
      <c r="AG972" s="99"/>
      <c r="AH972" s="99"/>
      <c r="AI972" s="99"/>
      <c r="AJ972" s="99"/>
      <c r="AK972" s="99"/>
      <c r="AL972" s="99"/>
      <c r="AM972" s="99"/>
      <c r="AN972" s="99"/>
      <c r="AO972" s="99"/>
      <c r="AP972" s="99"/>
      <c r="AQ972" s="99"/>
      <c r="AR972" s="99"/>
      <c r="AS972" s="99"/>
      <c r="AT972" s="99"/>
      <c r="AU972" s="99"/>
      <c r="AV972" s="99"/>
      <c r="AW972" s="99"/>
      <c r="AX972" s="99"/>
      <c r="AY972" s="99"/>
    </row>
    <row r="973" spans="30:51" ht="13">
      <c r="AD973" s="99"/>
      <c r="AE973" s="99"/>
      <c r="AF973" s="99"/>
      <c r="AG973" s="99"/>
      <c r="AH973" s="99"/>
      <c r="AI973" s="99"/>
      <c r="AJ973" s="99"/>
      <c r="AK973" s="99"/>
      <c r="AL973" s="99"/>
      <c r="AM973" s="99"/>
      <c r="AN973" s="99"/>
      <c r="AO973" s="99"/>
      <c r="AP973" s="99"/>
      <c r="AQ973" s="99"/>
      <c r="AR973" s="99"/>
      <c r="AS973" s="99"/>
      <c r="AT973" s="99"/>
      <c r="AU973" s="99"/>
      <c r="AV973" s="99"/>
      <c r="AW973" s="99"/>
      <c r="AX973" s="99"/>
      <c r="AY973" s="99"/>
    </row>
    <row r="974" spans="30:51" ht="13">
      <c r="AD974" s="99"/>
      <c r="AE974" s="99"/>
      <c r="AF974" s="99"/>
      <c r="AG974" s="99"/>
      <c r="AH974" s="99"/>
      <c r="AI974" s="99"/>
      <c r="AJ974" s="99"/>
      <c r="AK974" s="99"/>
      <c r="AL974" s="99"/>
      <c r="AM974" s="99"/>
      <c r="AN974" s="99"/>
      <c r="AO974" s="99"/>
      <c r="AP974" s="99"/>
      <c r="AQ974" s="99"/>
      <c r="AR974" s="99"/>
      <c r="AS974" s="99"/>
      <c r="AT974" s="99"/>
      <c r="AU974" s="99"/>
      <c r="AV974" s="99"/>
      <c r="AW974" s="99"/>
      <c r="AX974" s="99"/>
      <c r="AY974" s="99"/>
    </row>
    <row r="975" spans="30:51" ht="13">
      <c r="AD975" s="99"/>
      <c r="AE975" s="99"/>
      <c r="AF975" s="99"/>
      <c r="AG975" s="99"/>
      <c r="AH975" s="99"/>
      <c r="AI975" s="99"/>
      <c r="AJ975" s="99"/>
      <c r="AK975" s="99"/>
      <c r="AL975" s="99"/>
      <c r="AM975" s="99"/>
      <c r="AN975" s="99"/>
      <c r="AO975" s="99"/>
      <c r="AP975" s="99"/>
      <c r="AQ975" s="99"/>
      <c r="AR975" s="99"/>
      <c r="AS975" s="99"/>
      <c r="AT975" s="99"/>
      <c r="AU975" s="99"/>
      <c r="AV975" s="99"/>
      <c r="AW975" s="99"/>
      <c r="AX975" s="99"/>
      <c r="AY975" s="99"/>
    </row>
    <row r="976" spans="30:51" ht="13">
      <c r="AD976" s="99"/>
      <c r="AE976" s="99"/>
      <c r="AF976" s="99"/>
      <c r="AG976" s="99"/>
      <c r="AH976" s="99"/>
      <c r="AI976" s="99"/>
      <c r="AJ976" s="99"/>
      <c r="AK976" s="99"/>
      <c r="AL976" s="99"/>
      <c r="AM976" s="99"/>
      <c r="AN976" s="99"/>
      <c r="AO976" s="99"/>
      <c r="AP976" s="99"/>
      <c r="AQ976" s="99"/>
      <c r="AR976" s="99"/>
      <c r="AS976" s="99"/>
      <c r="AT976" s="99"/>
      <c r="AU976" s="99"/>
      <c r="AV976" s="99"/>
      <c r="AW976" s="99"/>
      <c r="AX976" s="99"/>
      <c r="AY976" s="99"/>
    </row>
    <row r="977" spans="30:51" ht="13">
      <c r="AD977" s="99"/>
      <c r="AE977" s="99"/>
      <c r="AF977" s="99"/>
      <c r="AG977" s="99"/>
      <c r="AH977" s="99"/>
      <c r="AI977" s="99"/>
      <c r="AJ977" s="99"/>
      <c r="AK977" s="99"/>
      <c r="AL977" s="99"/>
      <c r="AM977" s="99"/>
      <c r="AN977" s="99"/>
      <c r="AO977" s="99"/>
      <c r="AP977" s="99"/>
      <c r="AQ977" s="99"/>
      <c r="AR977" s="99"/>
      <c r="AS977" s="99"/>
      <c r="AT977" s="99"/>
      <c r="AU977" s="99"/>
      <c r="AV977" s="99"/>
      <c r="AW977" s="99"/>
      <c r="AX977" s="99"/>
      <c r="AY977" s="99"/>
    </row>
    <row r="978" spans="30:51" ht="13">
      <c r="AD978" s="99"/>
      <c r="AE978" s="99"/>
      <c r="AF978" s="99"/>
      <c r="AG978" s="99"/>
      <c r="AH978" s="99"/>
      <c r="AI978" s="99"/>
      <c r="AJ978" s="99"/>
      <c r="AK978" s="99"/>
      <c r="AL978" s="99"/>
      <c r="AM978" s="99"/>
      <c r="AN978" s="99"/>
      <c r="AO978" s="99"/>
      <c r="AP978" s="99"/>
      <c r="AQ978" s="99"/>
      <c r="AR978" s="99"/>
      <c r="AS978" s="99"/>
      <c r="AT978" s="99"/>
      <c r="AU978" s="99"/>
      <c r="AV978" s="99"/>
      <c r="AW978" s="99"/>
      <c r="AX978" s="99"/>
      <c r="AY978" s="99"/>
    </row>
    <row r="979" spans="30:51" ht="13">
      <c r="AD979" s="99"/>
      <c r="AE979" s="99"/>
      <c r="AF979" s="99"/>
      <c r="AG979" s="99"/>
      <c r="AH979" s="99"/>
      <c r="AI979" s="99"/>
      <c r="AJ979" s="99"/>
      <c r="AK979" s="99"/>
      <c r="AL979" s="99"/>
      <c r="AM979" s="99"/>
      <c r="AN979" s="99"/>
      <c r="AO979" s="99"/>
      <c r="AP979" s="99"/>
      <c r="AQ979" s="99"/>
      <c r="AR979" s="99"/>
      <c r="AS979" s="99"/>
      <c r="AT979" s="99"/>
      <c r="AU979" s="99"/>
      <c r="AV979" s="99"/>
      <c r="AW979" s="99"/>
      <c r="AX979" s="99"/>
      <c r="AY979" s="99"/>
    </row>
    <row r="980" spans="30:51" ht="13">
      <c r="AD980" s="99"/>
      <c r="AE980" s="99"/>
      <c r="AF980" s="99"/>
      <c r="AG980" s="99"/>
      <c r="AH980" s="99"/>
      <c r="AI980" s="99"/>
      <c r="AJ980" s="99"/>
      <c r="AK980" s="99"/>
      <c r="AL980" s="99"/>
      <c r="AM980" s="99"/>
      <c r="AN980" s="99"/>
      <c r="AO980" s="99"/>
      <c r="AP980" s="99"/>
      <c r="AQ980" s="99"/>
      <c r="AR980" s="99"/>
      <c r="AS980" s="99"/>
      <c r="AT980" s="99"/>
      <c r="AU980" s="99"/>
      <c r="AV980" s="99"/>
      <c r="AW980" s="99"/>
      <c r="AX980" s="99"/>
      <c r="AY980" s="99"/>
    </row>
    <row r="981" spans="30:51" ht="13">
      <c r="AD981" s="99"/>
      <c r="AE981" s="99"/>
      <c r="AF981" s="99"/>
      <c r="AG981" s="99"/>
      <c r="AH981" s="99"/>
      <c r="AI981" s="99"/>
      <c r="AJ981" s="99"/>
      <c r="AK981" s="99"/>
      <c r="AL981" s="99"/>
      <c r="AM981" s="99"/>
      <c r="AN981" s="99"/>
      <c r="AO981" s="99"/>
      <c r="AP981" s="99"/>
      <c r="AQ981" s="99"/>
      <c r="AR981" s="99"/>
      <c r="AS981" s="99"/>
      <c r="AT981" s="99"/>
      <c r="AU981" s="99"/>
      <c r="AV981" s="99"/>
      <c r="AW981" s="99"/>
      <c r="AX981" s="99"/>
      <c r="AY981" s="99"/>
    </row>
    <row r="982" spans="30:51" ht="13">
      <c r="AD982" s="99"/>
      <c r="AE982" s="99"/>
      <c r="AF982" s="99"/>
      <c r="AG982" s="99"/>
      <c r="AH982" s="99"/>
      <c r="AI982" s="99"/>
      <c r="AJ982" s="99"/>
      <c r="AK982" s="99"/>
      <c r="AL982" s="99"/>
      <c r="AM982" s="99"/>
      <c r="AN982" s="99"/>
      <c r="AO982" s="99"/>
      <c r="AP982" s="99"/>
      <c r="AQ982" s="99"/>
      <c r="AR982" s="99"/>
      <c r="AS982" s="99"/>
      <c r="AT982" s="99"/>
      <c r="AU982" s="99"/>
      <c r="AV982" s="99"/>
      <c r="AW982" s="99"/>
      <c r="AX982" s="99"/>
      <c r="AY982" s="99"/>
    </row>
    <row r="983" spans="30:51" ht="13">
      <c r="AD983" s="99"/>
      <c r="AE983" s="99"/>
      <c r="AF983" s="99"/>
      <c r="AG983" s="99"/>
      <c r="AH983" s="99"/>
      <c r="AI983" s="99"/>
      <c r="AJ983" s="99"/>
      <c r="AK983" s="99"/>
      <c r="AL983" s="99"/>
      <c r="AM983" s="99"/>
      <c r="AN983" s="99"/>
      <c r="AO983" s="99"/>
      <c r="AP983" s="99"/>
      <c r="AQ983" s="99"/>
      <c r="AR983" s="99"/>
      <c r="AS983" s="99"/>
      <c r="AT983" s="99"/>
      <c r="AU983" s="99"/>
      <c r="AV983" s="99"/>
      <c r="AW983" s="99"/>
      <c r="AX983" s="99"/>
      <c r="AY983" s="99"/>
    </row>
    <row r="984" spans="30:51" ht="13">
      <c r="AD984" s="99"/>
      <c r="AE984" s="99"/>
      <c r="AF984" s="99"/>
      <c r="AG984" s="99"/>
      <c r="AH984" s="99"/>
      <c r="AI984" s="99"/>
      <c r="AJ984" s="99"/>
      <c r="AK984" s="99"/>
      <c r="AL984" s="99"/>
      <c r="AM984" s="99"/>
      <c r="AN984" s="99"/>
      <c r="AO984" s="99"/>
      <c r="AP984" s="99"/>
      <c r="AQ984" s="99"/>
      <c r="AR984" s="99"/>
      <c r="AS984" s="99"/>
      <c r="AT984" s="99"/>
      <c r="AU984" s="99"/>
      <c r="AV984" s="99"/>
      <c r="AW984" s="99"/>
      <c r="AX984" s="99"/>
      <c r="AY984" s="99"/>
    </row>
    <row r="985" spans="30:51" ht="13">
      <c r="AD985" s="99"/>
      <c r="AE985" s="99"/>
      <c r="AF985" s="99"/>
      <c r="AG985" s="99"/>
      <c r="AH985" s="99"/>
      <c r="AI985" s="99"/>
      <c r="AJ985" s="99"/>
      <c r="AK985" s="99"/>
      <c r="AL985" s="99"/>
      <c r="AM985" s="99"/>
      <c r="AN985" s="99"/>
      <c r="AO985" s="99"/>
      <c r="AP985" s="99"/>
      <c r="AQ985" s="99"/>
      <c r="AR985" s="99"/>
      <c r="AS985" s="99"/>
      <c r="AT985" s="99"/>
      <c r="AU985" s="99"/>
      <c r="AV985" s="99"/>
      <c r="AW985" s="99"/>
      <c r="AX985" s="99"/>
      <c r="AY985" s="99"/>
    </row>
    <row r="986" spans="30:51" ht="13">
      <c r="AD986" s="99"/>
      <c r="AE986" s="99"/>
      <c r="AF986" s="99"/>
      <c r="AG986" s="99"/>
      <c r="AH986" s="99"/>
      <c r="AI986" s="99"/>
      <c r="AJ986" s="99"/>
      <c r="AK986" s="99"/>
      <c r="AL986" s="99"/>
      <c r="AM986" s="99"/>
      <c r="AN986" s="99"/>
      <c r="AO986" s="99"/>
      <c r="AP986" s="99"/>
      <c r="AQ986" s="99"/>
      <c r="AR986" s="99"/>
      <c r="AS986" s="99"/>
      <c r="AT986" s="99"/>
      <c r="AU986" s="99"/>
      <c r="AV986" s="99"/>
      <c r="AW986" s="99"/>
      <c r="AX986" s="99"/>
      <c r="AY986" s="99"/>
    </row>
    <row r="987" spans="30:51" ht="13">
      <c r="AD987" s="99"/>
      <c r="AE987" s="99"/>
      <c r="AF987" s="99"/>
      <c r="AG987" s="99"/>
      <c r="AH987" s="99"/>
      <c r="AI987" s="99"/>
      <c r="AJ987" s="99"/>
      <c r="AK987" s="99"/>
      <c r="AL987" s="99"/>
      <c r="AM987" s="99"/>
      <c r="AN987" s="99"/>
      <c r="AO987" s="99"/>
      <c r="AP987" s="99"/>
      <c r="AQ987" s="99"/>
      <c r="AR987" s="99"/>
      <c r="AS987" s="99"/>
      <c r="AT987" s="99"/>
      <c r="AU987" s="99"/>
      <c r="AV987" s="99"/>
      <c r="AW987" s="99"/>
      <c r="AX987" s="99"/>
      <c r="AY987" s="99"/>
    </row>
    <row r="988" spans="30:51" ht="13">
      <c r="AD988" s="99"/>
      <c r="AE988" s="99"/>
      <c r="AF988" s="99"/>
      <c r="AG988" s="99"/>
      <c r="AH988" s="99"/>
      <c r="AI988" s="99"/>
      <c r="AJ988" s="99"/>
      <c r="AK988" s="99"/>
      <c r="AL988" s="99"/>
      <c r="AM988" s="99"/>
      <c r="AN988" s="99"/>
      <c r="AO988" s="99"/>
      <c r="AP988" s="99"/>
      <c r="AQ988" s="99"/>
      <c r="AR988" s="99"/>
      <c r="AS988" s="99"/>
      <c r="AT988" s="99"/>
      <c r="AU988" s="99"/>
      <c r="AV988" s="99"/>
      <c r="AW988" s="99"/>
      <c r="AX988" s="99"/>
      <c r="AY988" s="99"/>
    </row>
    <row r="989" spans="30:51" ht="13">
      <c r="AD989" s="99"/>
      <c r="AE989" s="99"/>
      <c r="AF989" s="99"/>
      <c r="AG989" s="99"/>
      <c r="AH989" s="99"/>
      <c r="AI989" s="99"/>
      <c r="AJ989" s="99"/>
      <c r="AK989" s="99"/>
      <c r="AL989" s="99"/>
      <c r="AM989" s="99"/>
      <c r="AN989" s="99"/>
      <c r="AO989" s="99"/>
      <c r="AP989" s="99"/>
      <c r="AQ989" s="99"/>
      <c r="AR989" s="99"/>
      <c r="AS989" s="99"/>
      <c r="AT989" s="99"/>
      <c r="AU989" s="99"/>
      <c r="AV989" s="99"/>
      <c r="AW989" s="99"/>
      <c r="AX989" s="99"/>
      <c r="AY989" s="99"/>
    </row>
    <row r="990" spans="30:51" ht="13">
      <c r="AD990" s="99"/>
      <c r="AE990" s="99"/>
      <c r="AF990" s="99"/>
      <c r="AG990" s="99"/>
      <c r="AH990" s="99"/>
      <c r="AI990" s="99"/>
      <c r="AJ990" s="99"/>
      <c r="AK990" s="99"/>
      <c r="AL990" s="99"/>
      <c r="AM990" s="99"/>
      <c r="AN990" s="99"/>
      <c r="AO990" s="99"/>
      <c r="AP990" s="99"/>
      <c r="AQ990" s="99"/>
      <c r="AR990" s="99"/>
      <c r="AS990" s="99"/>
      <c r="AT990" s="99"/>
      <c r="AU990" s="99"/>
      <c r="AV990" s="99"/>
      <c r="AW990" s="99"/>
      <c r="AX990" s="99"/>
      <c r="AY990" s="99"/>
    </row>
    <row r="991" spans="30:51" ht="13">
      <c r="AD991" s="99"/>
      <c r="AE991" s="99"/>
      <c r="AF991" s="99"/>
      <c r="AG991" s="99"/>
      <c r="AH991" s="99"/>
      <c r="AI991" s="99"/>
      <c r="AJ991" s="99"/>
      <c r="AK991" s="99"/>
      <c r="AL991" s="99"/>
      <c r="AM991" s="99"/>
      <c r="AN991" s="99"/>
      <c r="AO991" s="99"/>
      <c r="AP991" s="99"/>
      <c r="AQ991" s="99"/>
      <c r="AR991" s="99"/>
      <c r="AS991" s="99"/>
      <c r="AT991" s="99"/>
      <c r="AU991" s="99"/>
      <c r="AV991" s="99"/>
      <c r="AW991" s="99"/>
      <c r="AX991" s="99"/>
      <c r="AY991" s="99"/>
    </row>
    <row r="992" spans="30:51" ht="13">
      <c r="AD992" s="99"/>
      <c r="AE992" s="99"/>
      <c r="AF992" s="99"/>
      <c r="AG992" s="99"/>
      <c r="AH992" s="99"/>
      <c r="AI992" s="99"/>
      <c r="AJ992" s="99"/>
      <c r="AK992" s="99"/>
      <c r="AL992" s="99"/>
      <c r="AM992" s="99"/>
      <c r="AN992" s="99"/>
      <c r="AO992" s="99"/>
      <c r="AP992" s="99"/>
      <c r="AQ992" s="99"/>
      <c r="AR992" s="99"/>
      <c r="AS992" s="99"/>
      <c r="AT992" s="99"/>
      <c r="AU992" s="99"/>
      <c r="AV992" s="99"/>
      <c r="AW992" s="99"/>
      <c r="AX992" s="99"/>
      <c r="AY992" s="99"/>
    </row>
    <row r="993" spans="30:51" ht="13">
      <c r="AD993" s="99"/>
      <c r="AE993" s="99"/>
      <c r="AF993" s="99"/>
      <c r="AG993" s="99"/>
      <c r="AH993" s="99"/>
      <c r="AI993" s="99"/>
      <c r="AJ993" s="99"/>
      <c r="AK993" s="99"/>
      <c r="AL993" s="99"/>
      <c r="AM993" s="99"/>
      <c r="AN993" s="99"/>
      <c r="AO993" s="99"/>
      <c r="AP993" s="99"/>
      <c r="AQ993" s="99"/>
      <c r="AR993" s="99"/>
      <c r="AS993" s="99"/>
      <c r="AT993" s="99"/>
      <c r="AU993" s="99"/>
      <c r="AV993" s="99"/>
      <c r="AW993" s="99"/>
      <c r="AX993" s="99"/>
      <c r="AY993" s="99"/>
    </row>
    <row r="994" spans="30:51" ht="13">
      <c r="AD994" s="99"/>
      <c r="AE994" s="99"/>
      <c r="AF994" s="99"/>
      <c r="AG994" s="99"/>
      <c r="AH994" s="99"/>
      <c r="AI994" s="99"/>
      <c r="AJ994" s="99"/>
      <c r="AK994" s="99"/>
      <c r="AL994" s="99"/>
      <c r="AM994" s="99"/>
      <c r="AN994" s="99"/>
      <c r="AO994" s="99"/>
      <c r="AP994" s="99"/>
      <c r="AQ994" s="99"/>
      <c r="AR994" s="99"/>
      <c r="AS994" s="99"/>
      <c r="AT994" s="99"/>
      <c r="AU994" s="99"/>
      <c r="AV994" s="99"/>
      <c r="AW994" s="99"/>
      <c r="AX994" s="99"/>
      <c r="AY994" s="99"/>
    </row>
    <row r="995" spans="30:51" ht="13">
      <c r="AD995" s="99"/>
      <c r="AE995" s="99"/>
      <c r="AF995" s="99"/>
      <c r="AG995" s="99"/>
      <c r="AH995" s="99"/>
      <c r="AI995" s="99"/>
      <c r="AJ995" s="99"/>
      <c r="AK995" s="99"/>
      <c r="AL995" s="99"/>
      <c r="AM995" s="99"/>
      <c r="AN995" s="99"/>
      <c r="AO995" s="99"/>
      <c r="AP995" s="99"/>
      <c r="AQ995" s="99"/>
      <c r="AR995" s="99"/>
      <c r="AS995" s="99"/>
      <c r="AT995" s="99"/>
      <c r="AU995" s="99"/>
      <c r="AV995" s="99"/>
      <c r="AW995" s="99"/>
      <c r="AX995" s="99"/>
      <c r="AY995" s="99"/>
    </row>
    <row r="996" spans="30:51" ht="13">
      <c r="AD996" s="99"/>
      <c r="AE996" s="99"/>
      <c r="AF996" s="99"/>
      <c r="AG996" s="99"/>
      <c r="AH996" s="99"/>
      <c r="AI996" s="99"/>
      <c r="AJ996" s="99"/>
      <c r="AK996" s="99"/>
      <c r="AL996" s="99"/>
      <c r="AM996" s="99"/>
      <c r="AN996" s="99"/>
      <c r="AO996" s="99"/>
      <c r="AP996" s="99"/>
      <c r="AQ996" s="99"/>
      <c r="AR996" s="99"/>
      <c r="AS996" s="99"/>
      <c r="AT996" s="99"/>
      <c r="AU996" s="99"/>
      <c r="AV996" s="99"/>
      <c r="AW996" s="99"/>
      <c r="AX996" s="99"/>
      <c r="AY996" s="99"/>
    </row>
    <row r="997" spans="30:51" ht="13">
      <c r="AD997" s="99"/>
      <c r="AE997" s="99"/>
      <c r="AF997" s="99"/>
      <c r="AG997" s="99"/>
      <c r="AH997" s="99"/>
      <c r="AI997" s="99"/>
      <c r="AJ997" s="99"/>
      <c r="AK997" s="99"/>
      <c r="AL997" s="99"/>
      <c r="AM997" s="99"/>
      <c r="AN997" s="99"/>
      <c r="AO997" s="99"/>
      <c r="AP997" s="99"/>
      <c r="AQ997" s="99"/>
      <c r="AR997" s="99"/>
      <c r="AS997" s="99"/>
      <c r="AT997" s="99"/>
      <c r="AU997" s="99"/>
      <c r="AV997" s="99"/>
      <c r="AW997" s="99"/>
      <c r="AX997" s="99"/>
      <c r="AY997" s="99"/>
    </row>
    <row r="998" spans="30:51" ht="13">
      <c r="AD998" s="99"/>
      <c r="AE998" s="99"/>
      <c r="AF998" s="99"/>
      <c r="AG998" s="99"/>
      <c r="AH998" s="99"/>
      <c r="AI998" s="99"/>
      <c r="AJ998" s="99"/>
      <c r="AK998" s="99"/>
      <c r="AL998" s="99"/>
      <c r="AM998" s="99"/>
      <c r="AN998" s="99"/>
      <c r="AO998" s="99"/>
      <c r="AP998" s="99"/>
      <c r="AQ998" s="99"/>
      <c r="AR998" s="99"/>
      <c r="AS998" s="99"/>
      <c r="AT998" s="99"/>
      <c r="AU998" s="99"/>
      <c r="AV998" s="99"/>
      <c r="AW998" s="99"/>
      <c r="AX998" s="99"/>
      <c r="AY998" s="99"/>
    </row>
    <row r="999" spans="30:51" ht="13">
      <c r="AD999" s="99"/>
      <c r="AE999" s="99"/>
      <c r="AF999" s="99"/>
      <c r="AG999" s="99"/>
      <c r="AH999" s="99"/>
      <c r="AI999" s="99"/>
      <c r="AJ999" s="99"/>
      <c r="AK999" s="99"/>
      <c r="AL999" s="99"/>
      <c r="AM999" s="99"/>
      <c r="AN999" s="99"/>
      <c r="AO999" s="99"/>
      <c r="AP999" s="99"/>
      <c r="AQ999" s="99"/>
      <c r="AR999" s="99"/>
      <c r="AS999" s="99"/>
      <c r="AT999" s="99"/>
      <c r="AU999" s="99"/>
      <c r="AV999" s="99"/>
      <c r="AW999" s="99"/>
      <c r="AX999" s="99"/>
      <c r="AY999" s="99"/>
    </row>
    <row r="1000" spans="30:51" ht="13">
      <c r="AD1000" s="99"/>
      <c r="AE1000" s="99"/>
      <c r="AF1000" s="99"/>
      <c r="AG1000" s="99"/>
      <c r="AH1000" s="99"/>
      <c r="AI1000" s="99"/>
      <c r="AJ1000" s="99"/>
      <c r="AK1000" s="99"/>
      <c r="AL1000" s="99"/>
      <c r="AM1000" s="99"/>
      <c r="AN1000" s="99"/>
      <c r="AO1000" s="99"/>
      <c r="AP1000" s="99"/>
      <c r="AQ1000" s="99"/>
      <c r="AR1000" s="99"/>
      <c r="AS1000" s="99"/>
      <c r="AT1000" s="99"/>
      <c r="AU1000" s="99"/>
      <c r="AV1000" s="99"/>
      <c r="AW1000" s="99"/>
      <c r="AX1000" s="99"/>
      <c r="AY1000" s="99"/>
    </row>
    <row r="1001" spans="30:51" ht="13">
      <c r="AD1001" s="99"/>
      <c r="AE1001" s="99"/>
      <c r="AF1001" s="99"/>
      <c r="AG1001" s="99"/>
      <c r="AH1001" s="99"/>
      <c r="AI1001" s="99"/>
      <c r="AJ1001" s="99"/>
      <c r="AK1001" s="99"/>
      <c r="AL1001" s="99"/>
      <c r="AM1001" s="99"/>
      <c r="AN1001" s="99"/>
      <c r="AO1001" s="99"/>
      <c r="AP1001" s="99"/>
      <c r="AQ1001" s="99"/>
      <c r="AR1001" s="99"/>
      <c r="AS1001" s="99"/>
      <c r="AT1001" s="99"/>
      <c r="AU1001" s="99"/>
      <c r="AV1001" s="99"/>
      <c r="AW1001" s="99"/>
      <c r="AX1001" s="99"/>
      <c r="AY1001" s="99"/>
    </row>
    <row r="1002" spans="30:51" ht="13">
      <c r="AD1002" s="99"/>
      <c r="AE1002" s="99"/>
      <c r="AF1002" s="99"/>
      <c r="AG1002" s="99"/>
      <c r="AH1002" s="99"/>
      <c r="AI1002" s="99"/>
      <c r="AJ1002" s="99"/>
      <c r="AK1002" s="99"/>
      <c r="AL1002" s="99"/>
      <c r="AM1002" s="99"/>
      <c r="AN1002" s="99"/>
      <c r="AO1002" s="99"/>
      <c r="AP1002" s="99"/>
      <c r="AQ1002" s="99"/>
      <c r="AR1002" s="99"/>
      <c r="AS1002" s="99"/>
      <c r="AT1002" s="99"/>
      <c r="AU1002" s="99"/>
      <c r="AV1002" s="99"/>
      <c r="AW1002" s="99"/>
      <c r="AX1002" s="99"/>
      <c r="AY1002" s="99"/>
    </row>
    <row r="1003" spans="30:51" ht="13">
      <c r="AD1003" s="99"/>
      <c r="AE1003" s="99"/>
      <c r="AF1003" s="99"/>
      <c r="AG1003" s="99"/>
      <c r="AH1003" s="99"/>
      <c r="AI1003" s="99"/>
      <c r="AJ1003" s="99"/>
      <c r="AK1003" s="99"/>
      <c r="AL1003" s="99"/>
      <c r="AM1003" s="99"/>
      <c r="AN1003" s="99"/>
      <c r="AO1003" s="99"/>
      <c r="AP1003" s="99"/>
      <c r="AQ1003" s="99"/>
      <c r="AR1003" s="99"/>
      <c r="AS1003" s="99"/>
      <c r="AT1003" s="99"/>
      <c r="AU1003" s="99"/>
      <c r="AV1003" s="99"/>
      <c r="AW1003" s="99"/>
      <c r="AX1003" s="99"/>
      <c r="AY1003" s="99"/>
    </row>
    <row r="1004" spans="30:51" ht="13">
      <c r="AD1004" s="99"/>
      <c r="AE1004" s="99"/>
      <c r="AF1004" s="99"/>
      <c r="AG1004" s="99"/>
      <c r="AH1004" s="99"/>
      <c r="AI1004" s="99"/>
      <c r="AJ1004" s="99"/>
      <c r="AK1004" s="99"/>
      <c r="AL1004" s="99"/>
      <c r="AM1004" s="99"/>
      <c r="AN1004" s="99"/>
      <c r="AO1004" s="99"/>
      <c r="AP1004" s="99"/>
      <c r="AQ1004" s="99"/>
      <c r="AR1004" s="99"/>
      <c r="AS1004" s="99"/>
      <c r="AT1004" s="99"/>
      <c r="AU1004" s="99"/>
      <c r="AV1004" s="99"/>
      <c r="AW1004" s="99"/>
      <c r="AX1004" s="99"/>
      <c r="AY1004" s="99"/>
    </row>
    <row r="1005" spans="30:51" ht="13">
      <c r="AD1005" s="99"/>
      <c r="AE1005" s="99"/>
      <c r="AF1005" s="99"/>
      <c r="AG1005" s="99"/>
      <c r="AH1005" s="99"/>
      <c r="AI1005" s="99"/>
      <c r="AJ1005" s="99"/>
      <c r="AK1005" s="99"/>
      <c r="AL1005" s="99"/>
      <c r="AM1005" s="99"/>
      <c r="AN1005" s="99"/>
      <c r="AO1005" s="99"/>
      <c r="AP1005" s="99"/>
      <c r="AQ1005" s="99"/>
      <c r="AR1005" s="99"/>
      <c r="AS1005" s="99"/>
      <c r="AT1005" s="99"/>
      <c r="AU1005" s="99"/>
      <c r="AV1005" s="99"/>
      <c r="AW1005" s="99"/>
      <c r="AX1005" s="99"/>
      <c r="AY1005" s="99"/>
    </row>
    <row r="1006" spans="30:51" ht="13">
      <c r="AD1006" s="99"/>
      <c r="AE1006" s="99"/>
      <c r="AF1006" s="99"/>
      <c r="AG1006" s="99"/>
      <c r="AH1006" s="99"/>
      <c r="AI1006" s="99"/>
      <c r="AJ1006" s="99"/>
      <c r="AK1006" s="99"/>
      <c r="AL1006" s="99"/>
      <c r="AM1006" s="99"/>
      <c r="AN1006" s="99"/>
      <c r="AO1006" s="99"/>
      <c r="AP1006" s="99"/>
      <c r="AQ1006" s="99"/>
      <c r="AR1006" s="99"/>
      <c r="AS1006" s="99"/>
      <c r="AT1006" s="99"/>
      <c r="AU1006" s="99"/>
      <c r="AV1006" s="99"/>
      <c r="AW1006" s="99"/>
      <c r="AX1006" s="99"/>
      <c r="AY1006" s="99"/>
    </row>
    <row r="1007" spans="30:51" ht="13">
      <c r="AD1007" s="99"/>
      <c r="AE1007" s="99"/>
      <c r="AF1007" s="99"/>
      <c r="AG1007" s="99"/>
      <c r="AH1007" s="99"/>
      <c r="AI1007" s="99"/>
      <c r="AJ1007" s="99"/>
      <c r="AK1007" s="99"/>
      <c r="AL1007" s="99"/>
      <c r="AM1007" s="99"/>
      <c r="AN1007" s="99"/>
      <c r="AO1007" s="99"/>
      <c r="AP1007" s="99"/>
      <c r="AQ1007" s="99"/>
      <c r="AR1007" s="99"/>
      <c r="AS1007" s="99"/>
      <c r="AT1007" s="99"/>
      <c r="AU1007" s="99"/>
      <c r="AV1007" s="99"/>
      <c r="AW1007" s="99"/>
      <c r="AX1007" s="99"/>
      <c r="AY1007" s="99"/>
    </row>
    <row r="1008" spans="30:51" ht="13">
      <c r="AD1008" s="99"/>
      <c r="AE1008" s="99"/>
      <c r="AF1008" s="99"/>
      <c r="AG1008" s="99"/>
      <c r="AH1008" s="99"/>
      <c r="AI1008" s="99"/>
      <c r="AJ1008" s="99"/>
      <c r="AK1008" s="99"/>
      <c r="AL1008" s="99"/>
      <c r="AM1008" s="99"/>
      <c r="AN1008" s="99"/>
      <c r="AO1008" s="99"/>
      <c r="AP1008" s="99"/>
      <c r="AQ1008" s="99"/>
      <c r="AR1008" s="99"/>
      <c r="AS1008" s="99"/>
      <c r="AT1008" s="99"/>
      <c r="AU1008" s="99"/>
      <c r="AV1008" s="99"/>
      <c r="AW1008" s="99"/>
      <c r="AX1008" s="99"/>
      <c r="AY1008" s="99"/>
    </row>
    <row r="1009" spans="30:51" ht="13">
      <c r="AD1009" s="99"/>
      <c r="AE1009" s="99"/>
      <c r="AF1009" s="99"/>
      <c r="AG1009" s="99"/>
      <c r="AH1009" s="99"/>
      <c r="AI1009" s="99"/>
      <c r="AJ1009" s="99"/>
      <c r="AK1009" s="99"/>
      <c r="AL1009" s="99"/>
      <c r="AM1009" s="99"/>
      <c r="AN1009" s="99"/>
      <c r="AO1009" s="99"/>
      <c r="AP1009" s="99"/>
      <c r="AQ1009" s="99"/>
      <c r="AR1009" s="99"/>
      <c r="AS1009" s="99"/>
      <c r="AT1009" s="99"/>
      <c r="AU1009" s="99"/>
      <c r="AV1009" s="99"/>
      <c r="AW1009" s="99"/>
      <c r="AX1009" s="99"/>
      <c r="AY1009" s="99"/>
    </row>
    <row r="1010" spans="30:51" ht="13">
      <c r="AD1010" s="99"/>
      <c r="AE1010" s="99"/>
      <c r="AF1010" s="99"/>
      <c r="AG1010" s="99"/>
      <c r="AH1010" s="99"/>
      <c r="AI1010" s="99"/>
      <c r="AJ1010" s="99"/>
      <c r="AK1010" s="99"/>
      <c r="AL1010" s="99"/>
      <c r="AM1010" s="99"/>
      <c r="AN1010" s="99"/>
      <c r="AO1010" s="99"/>
      <c r="AP1010" s="99"/>
      <c r="AQ1010" s="99"/>
      <c r="AR1010" s="99"/>
      <c r="AS1010" s="99"/>
      <c r="AT1010" s="99"/>
      <c r="AU1010" s="99"/>
      <c r="AV1010" s="99"/>
      <c r="AW1010" s="99"/>
      <c r="AX1010" s="99"/>
      <c r="AY1010" s="99"/>
    </row>
    <row r="1011" spans="30:51" ht="13">
      <c r="AD1011" s="99"/>
      <c r="AE1011" s="99"/>
      <c r="AF1011" s="99"/>
      <c r="AG1011" s="99"/>
      <c r="AH1011" s="99"/>
      <c r="AI1011" s="99"/>
      <c r="AJ1011" s="99"/>
      <c r="AK1011" s="99"/>
      <c r="AL1011" s="99"/>
      <c r="AM1011" s="99"/>
      <c r="AN1011" s="99"/>
      <c r="AO1011" s="99"/>
      <c r="AP1011" s="99"/>
      <c r="AQ1011" s="99"/>
      <c r="AR1011" s="99"/>
      <c r="AS1011" s="99"/>
      <c r="AT1011" s="99"/>
      <c r="AU1011" s="99"/>
      <c r="AV1011" s="99"/>
      <c r="AW1011" s="99"/>
      <c r="AX1011" s="99"/>
      <c r="AY1011" s="99"/>
    </row>
    <row r="1012" spans="30:51" ht="13">
      <c r="AD1012" s="99"/>
      <c r="AE1012" s="99"/>
      <c r="AF1012" s="99"/>
      <c r="AG1012" s="99"/>
      <c r="AH1012" s="99"/>
      <c r="AI1012" s="99"/>
      <c r="AJ1012" s="99"/>
      <c r="AK1012" s="99"/>
      <c r="AL1012" s="99"/>
      <c r="AM1012" s="99"/>
      <c r="AN1012" s="99"/>
      <c r="AO1012" s="99"/>
      <c r="AP1012" s="99"/>
      <c r="AQ1012" s="99"/>
      <c r="AR1012" s="99"/>
      <c r="AS1012" s="99"/>
      <c r="AT1012" s="99"/>
      <c r="AU1012" s="99"/>
      <c r="AV1012" s="99"/>
      <c r="AW1012" s="99"/>
      <c r="AX1012" s="99"/>
      <c r="AY1012" s="99"/>
    </row>
    <row r="1013" spans="30:51" ht="13">
      <c r="AD1013" s="99"/>
      <c r="AE1013" s="99"/>
      <c r="AF1013" s="99"/>
      <c r="AG1013" s="99"/>
      <c r="AH1013" s="99"/>
      <c r="AI1013" s="99"/>
      <c r="AJ1013" s="99"/>
      <c r="AK1013" s="99"/>
      <c r="AL1013" s="99"/>
      <c r="AM1013" s="99"/>
      <c r="AN1013" s="99"/>
      <c r="AO1013" s="99"/>
      <c r="AP1013" s="99"/>
      <c r="AQ1013" s="99"/>
      <c r="AR1013" s="99"/>
      <c r="AS1013" s="99"/>
      <c r="AT1013" s="99"/>
      <c r="AU1013" s="99"/>
      <c r="AV1013" s="99"/>
      <c r="AW1013" s="99"/>
      <c r="AX1013" s="99"/>
      <c r="AY1013" s="99"/>
    </row>
    <row r="1014" spans="30:51" ht="13">
      <c r="AD1014" s="99"/>
      <c r="AE1014" s="99"/>
      <c r="AF1014" s="99"/>
      <c r="AG1014" s="99"/>
      <c r="AH1014" s="99"/>
      <c r="AI1014" s="99"/>
      <c r="AJ1014" s="99"/>
      <c r="AK1014" s="99"/>
      <c r="AL1014" s="99"/>
      <c r="AM1014" s="99"/>
      <c r="AN1014" s="99"/>
      <c r="AO1014" s="99"/>
      <c r="AP1014" s="99"/>
      <c r="AQ1014" s="99"/>
      <c r="AR1014" s="99"/>
      <c r="AS1014" s="99"/>
      <c r="AT1014" s="99"/>
      <c r="AU1014" s="99"/>
      <c r="AV1014" s="99"/>
      <c r="AW1014" s="99"/>
      <c r="AX1014" s="99"/>
      <c r="AY1014" s="99"/>
    </row>
    <row r="1015" spans="30:51" ht="13">
      <c r="AD1015" s="99"/>
      <c r="AE1015" s="99"/>
      <c r="AF1015" s="99"/>
      <c r="AG1015" s="99"/>
      <c r="AH1015" s="99"/>
      <c r="AI1015" s="99"/>
      <c r="AJ1015" s="99"/>
      <c r="AK1015" s="99"/>
      <c r="AL1015" s="99"/>
      <c r="AM1015" s="99"/>
      <c r="AN1015" s="99"/>
      <c r="AO1015" s="99"/>
      <c r="AP1015" s="99"/>
      <c r="AQ1015" s="99"/>
      <c r="AR1015" s="99"/>
      <c r="AS1015" s="99"/>
      <c r="AT1015" s="99"/>
      <c r="AU1015" s="99"/>
      <c r="AV1015" s="99"/>
      <c r="AW1015" s="99"/>
      <c r="AX1015" s="99"/>
      <c r="AY1015" s="99"/>
    </row>
    <row r="1016" spans="30:51" ht="13">
      <c r="AD1016" s="99"/>
      <c r="AE1016" s="99"/>
      <c r="AF1016" s="99"/>
      <c r="AG1016" s="99"/>
      <c r="AH1016" s="99"/>
      <c r="AI1016" s="99"/>
      <c r="AJ1016" s="99"/>
      <c r="AK1016" s="99"/>
      <c r="AL1016" s="99"/>
      <c r="AM1016" s="99"/>
      <c r="AN1016" s="99"/>
      <c r="AO1016" s="99"/>
      <c r="AP1016" s="99"/>
      <c r="AQ1016" s="99"/>
      <c r="AR1016" s="99"/>
      <c r="AS1016" s="99"/>
      <c r="AT1016" s="99"/>
      <c r="AU1016" s="99"/>
      <c r="AV1016" s="99"/>
      <c r="AW1016" s="99"/>
      <c r="AX1016" s="99"/>
      <c r="AY1016" s="99"/>
    </row>
    <row r="1017" spans="30:51" ht="13">
      <c r="AD1017" s="99"/>
      <c r="AE1017" s="99"/>
      <c r="AF1017" s="99"/>
      <c r="AG1017" s="99"/>
      <c r="AH1017" s="99"/>
      <c r="AI1017" s="99"/>
      <c r="AJ1017" s="99"/>
      <c r="AK1017" s="99"/>
      <c r="AL1017" s="99"/>
      <c r="AM1017" s="99"/>
      <c r="AN1017" s="99"/>
      <c r="AO1017" s="99"/>
      <c r="AP1017" s="99"/>
      <c r="AQ1017" s="99"/>
      <c r="AR1017" s="99"/>
      <c r="AS1017" s="99"/>
      <c r="AT1017" s="99"/>
      <c r="AU1017" s="99"/>
      <c r="AV1017" s="99"/>
      <c r="AW1017" s="99"/>
      <c r="AX1017" s="99"/>
      <c r="AY1017" s="99"/>
    </row>
    <row r="1018" spans="30:51" ht="13">
      <c r="AD1018" s="99"/>
      <c r="AE1018" s="99"/>
      <c r="AF1018" s="99"/>
      <c r="AG1018" s="99"/>
      <c r="AH1018" s="99"/>
      <c r="AI1018" s="99"/>
      <c r="AJ1018" s="99"/>
      <c r="AK1018" s="99"/>
      <c r="AL1018" s="99"/>
      <c r="AM1018" s="99"/>
      <c r="AN1018" s="99"/>
      <c r="AO1018" s="99"/>
      <c r="AP1018" s="99"/>
      <c r="AQ1018" s="99"/>
      <c r="AR1018" s="99"/>
      <c r="AS1018" s="99"/>
      <c r="AT1018" s="99"/>
      <c r="AU1018" s="99"/>
      <c r="AV1018" s="99"/>
      <c r="AW1018" s="99"/>
      <c r="AX1018" s="99"/>
      <c r="AY1018" s="99"/>
    </row>
    <row r="1019" spans="30:51" ht="13">
      <c r="AD1019" s="99"/>
      <c r="AE1019" s="99"/>
      <c r="AF1019" s="99"/>
      <c r="AG1019" s="99"/>
      <c r="AH1019" s="99"/>
      <c r="AI1019" s="99"/>
      <c r="AJ1019" s="99"/>
      <c r="AK1019" s="99"/>
      <c r="AL1019" s="99"/>
      <c r="AM1019" s="99"/>
      <c r="AN1019" s="99"/>
      <c r="AO1019" s="99"/>
      <c r="AP1019" s="99"/>
      <c r="AQ1019" s="99"/>
      <c r="AR1019" s="99"/>
      <c r="AS1019" s="99"/>
      <c r="AT1019" s="99"/>
      <c r="AU1019" s="99"/>
      <c r="AV1019" s="99"/>
      <c r="AW1019" s="99"/>
      <c r="AX1019" s="99"/>
      <c r="AY1019" s="99"/>
    </row>
    <row r="1020" spans="30:51" ht="13">
      <c r="AD1020" s="99"/>
      <c r="AE1020" s="99"/>
      <c r="AF1020" s="99"/>
      <c r="AG1020" s="99"/>
      <c r="AH1020" s="99"/>
      <c r="AI1020" s="99"/>
      <c r="AJ1020" s="99"/>
      <c r="AK1020" s="99"/>
      <c r="AL1020" s="99"/>
      <c r="AM1020" s="99"/>
      <c r="AN1020" s="99"/>
      <c r="AO1020" s="99"/>
      <c r="AP1020" s="99"/>
      <c r="AQ1020" s="99"/>
      <c r="AR1020" s="99"/>
      <c r="AS1020" s="99"/>
      <c r="AT1020" s="99"/>
      <c r="AU1020" s="99"/>
      <c r="AV1020" s="99"/>
      <c r="AW1020" s="99"/>
      <c r="AX1020" s="99"/>
      <c r="AY1020" s="99"/>
    </row>
    <row r="1021" spans="30:51" ht="13">
      <c r="AD1021" s="99"/>
      <c r="AE1021" s="99"/>
      <c r="AF1021" s="99"/>
      <c r="AG1021" s="99"/>
      <c r="AH1021" s="99"/>
      <c r="AI1021" s="99"/>
      <c r="AJ1021" s="99"/>
      <c r="AK1021" s="99"/>
      <c r="AL1021" s="99"/>
      <c r="AM1021" s="99"/>
      <c r="AN1021" s="99"/>
      <c r="AO1021" s="99"/>
      <c r="AP1021" s="99"/>
      <c r="AQ1021" s="99"/>
      <c r="AR1021" s="99"/>
      <c r="AS1021" s="99"/>
      <c r="AT1021" s="99"/>
      <c r="AU1021" s="99"/>
      <c r="AV1021" s="99"/>
      <c r="AW1021" s="99"/>
      <c r="AX1021" s="99"/>
      <c r="AY1021" s="99"/>
    </row>
    <row r="1022" spans="30:51" ht="13">
      <c r="AD1022" s="99"/>
      <c r="AE1022" s="99"/>
      <c r="AF1022" s="99"/>
      <c r="AG1022" s="99"/>
      <c r="AH1022" s="99"/>
      <c r="AI1022" s="99"/>
      <c r="AJ1022" s="99"/>
      <c r="AK1022" s="99"/>
      <c r="AL1022" s="99"/>
      <c r="AM1022" s="99"/>
      <c r="AN1022" s="99"/>
      <c r="AO1022" s="99"/>
      <c r="AP1022" s="99"/>
      <c r="AQ1022" s="99"/>
      <c r="AR1022" s="99"/>
      <c r="AS1022" s="99"/>
      <c r="AT1022" s="99"/>
      <c r="AU1022" s="99"/>
      <c r="AV1022" s="99"/>
      <c r="AW1022" s="99"/>
      <c r="AX1022" s="99"/>
      <c r="AY1022" s="99"/>
    </row>
    <row r="1023" spans="30:51" ht="13">
      <c r="AD1023" s="99"/>
      <c r="AE1023" s="99"/>
      <c r="AF1023" s="99"/>
      <c r="AG1023" s="99"/>
      <c r="AH1023" s="99"/>
      <c r="AI1023" s="99"/>
      <c r="AJ1023" s="99"/>
      <c r="AK1023" s="99"/>
      <c r="AL1023" s="99"/>
      <c r="AM1023" s="99"/>
      <c r="AN1023" s="99"/>
      <c r="AO1023" s="99"/>
      <c r="AP1023" s="99"/>
      <c r="AQ1023" s="99"/>
      <c r="AR1023" s="99"/>
      <c r="AS1023" s="99"/>
      <c r="AT1023" s="99"/>
      <c r="AU1023" s="99"/>
      <c r="AV1023" s="99"/>
      <c r="AW1023" s="99"/>
      <c r="AX1023" s="99"/>
      <c r="AY1023" s="99"/>
    </row>
    <row r="1024" spans="30:51" ht="13">
      <c r="AD1024" s="99"/>
      <c r="AE1024" s="99"/>
      <c r="AF1024" s="99"/>
      <c r="AG1024" s="99"/>
      <c r="AH1024" s="99"/>
      <c r="AI1024" s="99"/>
      <c r="AJ1024" s="99"/>
      <c r="AK1024" s="99"/>
      <c r="AL1024" s="99"/>
      <c r="AM1024" s="99"/>
      <c r="AN1024" s="99"/>
      <c r="AO1024" s="99"/>
      <c r="AP1024" s="99"/>
      <c r="AQ1024" s="99"/>
      <c r="AR1024" s="99"/>
      <c r="AS1024" s="99"/>
      <c r="AT1024" s="99"/>
      <c r="AU1024" s="99"/>
      <c r="AV1024" s="99"/>
      <c r="AW1024" s="99"/>
      <c r="AX1024" s="99"/>
      <c r="AY1024" s="99"/>
    </row>
    <row r="1025" spans="30:51" ht="13">
      <c r="AD1025" s="99"/>
      <c r="AE1025" s="99"/>
      <c r="AF1025" s="99"/>
      <c r="AG1025" s="99"/>
      <c r="AH1025" s="99"/>
      <c r="AI1025" s="99"/>
      <c r="AJ1025" s="99"/>
      <c r="AK1025" s="99"/>
      <c r="AL1025" s="99"/>
      <c r="AM1025" s="99"/>
      <c r="AN1025" s="99"/>
      <c r="AO1025" s="99"/>
      <c r="AP1025" s="99"/>
      <c r="AQ1025" s="99"/>
      <c r="AR1025" s="99"/>
      <c r="AS1025" s="99"/>
      <c r="AT1025" s="99"/>
      <c r="AU1025" s="99"/>
      <c r="AV1025" s="99"/>
      <c r="AW1025" s="99"/>
      <c r="AX1025" s="99"/>
      <c r="AY1025" s="99"/>
    </row>
    <row r="1026" spans="30:51" ht="13">
      <c r="AD1026" s="99"/>
      <c r="AE1026" s="99"/>
      <c r="AF1026" s="99"/>
      <c r="AG1026" s="99"/>
      <c r="AH1026" s="99"/>
      <c r="AI1026" s="99"/>
      <c r="AJ1026" s="99"/>
      <c r="AK1026" s="99"/>
      <c r="AL1026" s="99"/>
      <c r="AM1026" s="99"/>
      <c r="AN1026" s="99"/>
      <c r="AO1026" s="99"/>
      <c r="AP1026" s="99"/>
      <c r="AQ1026" s="99"/>
      <c r="AR1026" s="99"/>
      <c r="AS1026" s="99"/>
      <c r="AT1026" s="99"/>
      <c r="AU1026" s="99"/>
      <c r="AV1026" s="99"/>
      <c r="AW1026" s="99"/>
      <c r="AX1026" s="99"/>
      <c r="AY1026" s="99"/>
    </row>
    <row r="1027" spans="30:51" ht="13">
      <c r="AD1027" s="99"/>
      <c r="AE1027" s="99"/>
      <c r="AF1027" s="99"/>
      <c r="AG1027" s="99"/>
      <c r="AH1027" s="99"/>
      <c r="AI1027" s="99"/>
      <c r="AJ1027" s="99"/>
      <c r="AK1027" s="99"/>
      <c r="AL1027" s="99"/>
      <c r="AM1027" s="99"/>
      <c r="AN1027" s="99"/>
      <c r="AO1027" s="99"/>
      <c r="AP1027" s="99"/>
      <c r="AQ1027" s="99"/>
      <c r="AR1027" s="99"/>
      <c r="AS1027" s="99"/>
      <c r="AT1027" s="99"/>
      <c r="AU1027" s="99"/>
      <c r="AV1027" s="99"/>
      <c r="AW1027" s="99"/>
      <c r="AX1027" s="99"/>
      <c r="AY1027" s="99"/>
    </row>
    <row r="1028" spans="30:51" ht="13">
      <c r="AD1028" s="99"/>
      <c r="AE1028" s="99"/>
      <c r="AF1028" s="99"/>
      <c r="AG1028" s="99"/>
      <c r="AH1028" s="99"/>
      <c r="AI1028" s="99"/>
      <c r="AJ1028" s="99"/>
      <c r="AK1028" s="99"/>
      <c r="AL1028" s="99"/>
      <c r="AM1028" s="99"/>
      <c r="AN1028" s="99"/>
      <c r="AO1028" s="99"/>
      <c r="AP1028" s="99"/>
      <c r="AQ1028" s="99"/>
      <c r="AR1028" s="99"/>
      <c r="AS1028" s="99"/>
      <c r="AT1028" s="99"/>
      <c r="AU1028" s="99"/>
      <c r="AV1028" s="99"/>
      <c r="AW1028" s="99"/>
      <c r="AX1028" s="99"/>
      <c r="AY1028" s="99"/>
    </row>
    <row r="1029" spans="30:51" ht="13">
      <c r="AD1029" s="99"/>
      <c r="AE1029" s="99"/>
      <c r="AF1029" s="99"/>
      <c r="AG1029" s="99"/>
      <c r="AH1029" s="99"/>
      <c r="AI1029" s="99"/>
      <c r="AJ1029" s="99"/>
      <c r="AK1029" s="99"/>
      <c r="AL1029" s="99"/>
      <c r="AM1029" s="99"/>
      <c r="AN1029" s="99"/>
      <c r="AO1029" s="99"/>
      <c r="AP1029" s="99"/>
      <c r="AQ1029" s="99"/>
      <c r="AR1029" s="99"/>
      <c r="AS1029" s="99"/>
      <c r="AT1029" s="99"/>
      <c r="AU1029" s="99"/>
      <c r="AV1029" s="99"/>
      <c r="AW1029" s="99"/>
      <c r="AX1029" s="99"/>
      <c r="AY1029" s="99"/>
    </row>
    <row r="1030" spans="30:51" ht="13">
      <c r="AD1030" s="99"/>
      <c r="AE1030" s="99"/>
      <c r="AF1030" s="99"/>
      <c r="AG1030" s="99"/>
      <c r="AH1030" s="99"/>
      <c r="AI1030" s="99"/>
      <c r="AJ1030" s="99"/>
      <c r="AK1030" s="99"/>
      <c r="AL1030" s="99"/>
      <c r="AM1030" s="99"/>
      <c r="AN1030" s="99"/>
      <c r="AO1030" s="99"/>
      <c r="AP1030" s="99"/>
      <c r="AQ1030" s="99"/>
      <c r="AR1030" s="99"/>
      <c r="AS1030" s="99"/>
      <c r="AT1030" s="99"/>
      <c r="AU1030" s="99"/>
      <c r="AV1030" s="99"/>
      <c r="AW1030" s="99"/>
      <c r="AX1030" s="99"/>
      <c r="AY1030" s="99"/>
    </row>
    <row r="1031" spans="30:51" ht="13">
      <c r="AD1031" s="99"/>
      <c r="AE1031" s="99"/>
      <c r="AF1031" s="99"/>
      <c r="AG1031" s="99"/>
      <c r="AH1031" s="99"/>
      <c r="AI1031" s="99"/>
      <c r="AJ1031" s="99"/>
      <c r="AK1031" s="99"/>
      <c r="AL1031" s="99"/>
      <c r="AM1031" s="99"/>
      <c r="AN1031" s="99"/>
      <c r="AO1031" s="99"/>
      <c r="AP1031" s="99"/>
      <c r="AQ1031" s="99"/>
      <c r="AR1031" s="99"/>
      <c r="AS1031" s="99"/>
      <c r="AT1031" s="99"/>
      <c r="AU1031" s="99"/>
      <c r="AV1031" s="99"/>
      <c r="AW1031" s="99"/>
      <c r="AX1031" s="99"/>
      <c r="AY1031" s="99"/>
    </row>
    <row r="1032" spans="30:51" ht="13">
      <c r="AD1032" s="99"/>
      <c r="AE1032" s="99"/>
      <c r="AF1032" s="99"/>
      <c r="AG1032" s="99"/>
      <c r="AH1032" s="99"/>
      <c r="AI1032" s="99"/>
      <c r="AJ1032" s="99"/>
      <c r="AK1032" s="99"/>
      <c r="AL1032" s="99"/>
      <c r="AM1032" s="99"/>
      <c r="AN1032" s="99"/>
      <c r="AO1032" s="99"/>
      <c r="AP1032" s="99"/>
      <c r="AQ1032" s="99"/>
      <c r="AR1032" s="99"/>
      <c r="AS1032" s="99"/>
      <c r="AT1032" s="99"/>
      <c r="AU1032" s="99"/>
      <c r="AV1032" s="99"/>
      <c r="AW1032" s="99"/>
      <c r="AX1032" s="99"/>
      <c r="AY1032" s="99"/>
    </row>
    <row r="1033" spans="30:51" ht="13">
      <c r="AD1033" s="99"/>
      <c r="AE1033" s="99"/>
      <c r="AF1033" s="99"/>
      <c r="AG1033" s="99"/>
      <c r="AH1033" s="99"/>
      <c r="AI1033" s="99"/>
      <c r="AJ1033" s="99"/>
      <c r="AK1033" s="99"/>
      <c r="AL1033" s="99"/>
      <c r="AM1033" s="99"/>
      <c r="AN1033" s="99"/>
      <c r="AO1033" s="99"/>
      <c r="AP1033" s="99"/>
      <c r="AQ1033" s="99"/>
      <c r="AR1033" s="99"/>
      <c r="AS1033" s="99"/>
      <c r="AT1033" s="99"/>
      <c r="AU1033" s="99"/>
      <c r="AV1033" s="99"/>
      <c r="AW1033" s="99"/>
      <c r="AX1033" s="99"/>
      <c r="AY1033" s="99"/>
    </row>
    <row r="1034" spans="30:51" ht="13">
      <c r="AD1034" s="99"/>
      <c r="AE1034" s="99"/>
      <c r="AF1034" s="99"/>
      <c r="AG1034" s="99"/>
      <c r="AH1034" s="99"/>
      <c r="AI1034" s="99"/>
      <c r="AJ1034" s="99"/>
      <c r="AK1034" s="99"/>
      <c r="AL1034" s="99"/>
      <c r="AM1034" s="99"/>
      <c r="AN1034" s="99"/>
      <c r="AO1034" s="99"/>
      <c r="AP1034" s="99"/>
      <c r="AQ1034" s="99"/>
      <c r="AR1034" s="99"/>
      <c r="AS1034" s="99"/>
      <c r="AT1034" s="99"/>
      <c r="AU1034" s="99"/>
      <c r="AV1034" s="99"/>
      <c r="AW1034" s="99"/>
      <c r="AX1034" s="99"/>
      <c r="AY1034" s="99"/>
    </row>
    <row r="1035" spans="30:51" ht="13">
      <c r="AD1035" s="99"/>
      <c r="AE1035" s="99"/>
      <c r="AF1035" s="99"/>
      <c r="AG1035" s="99"/>
      <c r="AH1035" s="99"/>
      <c r="AI1035" s="99"/>
      <c r="AJ1035" s="99"/>
      <c r="AK1035" s="99"/>
      <c r="AL1035" s="99"/>
      <c r="AM1035" s="99"/>
      <c r="AN1035" s="99"/>
      <c r="AO1035" s="99"/>
      <c r="AP1035" s="99"/>
      <c r="AQ1035" s="99"/>
      <c r="AR1035" s="99"/>
      <c r="AS1035" s="99"/>
      <c r="AT1035" s="99"/>
      <c r="AU1035" s="99"/>
      <c r="AV1035" s="99"/>
      <c r="AW1035" s="99"/>
      <c r="AX1035" s="99"/>
      <c r="AY1035" s="99"/>
    </row>
    <row r="1036" spans="30:51" ht="13">
      <c r="AD1036" s="99"/>
      <c r="AE1036" s="99"/>
      <c r="AF1036" s="99"/>
      <c r="AG1036" s="99"/>
      <c r="AH1036" s="99"/>
      <c r="AI1036" s="99"/>
      <c r="AJ1036" s="99"/>
      <c r="AK1036" s="99"/>
      <c r="AL1036" s="99"/>
      <c r="AM1036" s="99"/>
      <c r="AN1036" s="99"/>
      <c r="AO1036" s="99"/>
      <c r="AP1036" s="99"/>
      <c r="AQ1036" s="99"/>
      <c r="AR1036" s="99"/>
      <c r="AS1036" s="99"/>
      <c r="AT1036" s="99"/>
      <c r="AU1036" s="99"/>
      <c r="AV1036" s="99"/>
      <c r="AW1036" s="99"/>
      <c r="AX1036" s="99"/>
      <c r="AY1036" s="99"/>
    </row>
    <row r="1037" spans="30:51" ht="13">
      <c r="AD1037" s="99"/>
      <c r="AE1037" s="99"/>
      <c r="AF1037" s="99"/>
      <c r="AG1037" s="99"/>
      <c r="AH1037" s="99"/>
      <c r="AI1037" s="99"/>
      <c r="AJ1037" s="99"/>
      <c r="AK1037" s="99"/>
      <c r="AL1037" s="99"/>
      <c r="AM1037" s="99"/>
      <c r="AN1037" s="99"/>
      <c r="AO1037" s="99"/>
      <c r="AP1037" s="99"/>
      <c r="AQ1037" s="99"/>
      <c r="AR1037" s="99"/>
      <c r="AS1037" s="99"/>
      <c r="AT1037" s="99"/>
      <c r="AU1037" s="99"/>
      <c r="AV1037" s="99"/>
      <c r="AW1037" s="99"/>
      <c r="AX1037" s="99"/>
      <c r="AY1037" s="99"/>
    </row>
    <row r="1038" spans="30:51" ht="13">
      <c r="AD1038" s="99"/>
      <c r="AE1038" s="99"/>
      <c r="AF1038" s="99"/>
      <c r="AG1038" s="99"/>
      <c r="AH1038" s="99"/>
      <c r="AI1038" s="99"/>
      <c r="AJ1038" s="99"/>
      <c r="AK1038" s="99"/>
      <c r="AL1038" s="99"/>
      <c r="AM1038" s="99"/>
      <c r="AN1038" s="99"/>
      <c r="AO1038" s="99"/>
      <c r="AP1038" s="99"/>
      <c r="AQ1038" s="99"/>
      <c r="AR1038" s="99"/>
      <c r="AS1038" s="99"/>
      <c r="AT1038" s="99"/>
      <c r="AU1038" s="99"/>
      <c r="AV1038" s="99"/>
      <c r="AW1038" s="99"/>
      <c r="AX1038" s="99"/>
      <c r="AY1038" s="99"/>
    </row>
    <row r="1039" spans="30:51" ht="13">
      <c r="AD1039" s="99"/>
      <c r="AE1039" s="99"/>
      <c r="AF1039" s="99"/>
      <c r="AG1039" s="99"/>
      <c r="AH1039" s="99"/>
      <c r="AI1039" s="99"/>
      <c r="AJ1039" s="99"/>
      <c r="AK1039" s="99"/>
      <c r="AL1039" s="99"/>
      <c r="AM1039" s="99"/>
      <c r="AN1039" s="99"/>
      <c r="AO1039" s="99"/>
      <c r="AP1039" s="99"/>
      <c r="AQ1039" s="99"/>
      <c r="AR1039" s="99"/>
      <c r="AS1039" s="99"/>
      <c r="AT1039" s="99"/>
      <c r="AU1039" s="99"/>
      <c r="AV1039" s="99"/>
      <c r="AW1039" s="99"/>
      <c r="AX1039" s="99"/>
      <c r="AY1039" s="99"/>
    </row>
    <row r="1040" spans="30:51" ht="13">
      <c r="AD1040" s="99"/>
      <c r="AE1040" s="99"/>
      <c r="AF1040" s="99"/>
      <c r="AG1040" s="99"/>
      <c r="AH1040" s="99"/>
      <c r="AI1040" s="99"/>
      <c r="AJ1040" s="99"/>
      <c r="AK1040" s="99"/>
      <c r="AL1040" s="99"/>
      <c r="AM1040" s="99"/>
      <c r="AN1040" s="99"/>
      <c r="AO1040" s="99"/>
      <c r="AP1040" s="99"/>
      <c r="AQ1040" s="99"/>
      <c r="AR1040" s="99"/>
      <c r="AS1040" s="99"/>
      <c r="AT1040" s="99"/>
      <c r="AU1040" s="99"/>
      <c r="AV1040" s="99"/>
      <c r="AW1040" s="99"/>
      <c r="AX1040" s="99"/>
      <c r="AY1040" s="99"/>
    </row>
    <row r="1041" spans="30:51" ht="13">
      <c r="AD1041" s="99"/>
      <c r="AE1041" s="99"/>
      <c r="AF1041" s="99"/>
      <c r="AG1041" s="99"/>
      <c r="AH1041" s="99"/>
      <c r="AI1041" s="99"/>
      <c r="AJ1041" s="99"/>
      <c r="AK1041" s="99"/>
      <c r="AL1041" s="99"/>
      <c r="AM1041" s="99"/>
      <c r="AN1041" s="99"/>
      <c r="AO1041" s="99"/>
      <c r="AP1041" s="99"/>
      <c r="AQ1041" s="99"/>
      <c r="AR1041" s="99"/>
      <c r="AS1041" s="99"/>
      <c r="AT1041" s="99"/>
      <c r="AU1041" s="99"/>
      <c r="AV1041" s="99"/>
      <c r="AW1041" s="99"/>
      <c r="AX1041" s="99"/>
      <c r="AY1041" s="99"/>
    </row>
    <row r="1042" spans="30:51" ht="13">
      <c r="AD1042" s="99"/>
      <c r="AE1042" s="99"/>
      <c r="AF1042" s="99"/>
      <c r="AG1042" s="99"/>
      <c r="AH1042" s="99"/>
      <c r="AI1042" s="99"/>
      <c r="AJ1042" s="99"/>
      <c r="AK1042" s="99"/>
      <c r="AL1042" s="99"/>
      <c r="AM1042" s="99"/>
      <c r="AN1042" s="99"/>
      <c r="AO1042" s="99"/>
      <c r="AP1042" s="99"/>
      <c r="AQ1042" s="99"/>
      <c r="AR1042" s="99"/>
      <c r="AS1042" s="99"/>
      <c r="AT1042" s="99"/>
      <c r="AU1042" s="99"/>
      <c r="AV1042" s="99"/>
      <c r="AW1042" s="99"/>
      <c r="AX1042" s="99"/>
      <c r="AY1042" s="99"/>
    </row>
    <row r="1043" spans="30:51" ht="13">
      <c r="AD1043" s="99"/>
      <c r="AE1043" s="99"/>
      <c r="AF1043" s="99"/>
      <c r="AG1043" s="99"/>
      <c r="AH1043" s="99"/>
      <c r="AI1043" s="99"/>
      <c r="AJ1043" s="99"/>
      <c r="AK1043" s="99"/>
      <c r="AL1043" s="99"/>
      <c r="AM1043" s="99"/>
      <c r="AN1043" s="99"/>
      <c r="AO1043" s="99"/>
      <c r="AP1043" s="99"/>
      <c r="AQ1043" s="99"/>
      <c r="AR1043" s="99"/>
      <c r="AS1043" s="99"/>
      <c r="AT1043" s="99"/>
      <c r="AU1043" s="99"/>
      <c r="AV1043" s="99"/>
      <c r="AW1043" s="99"/>
      <c r="AX1043" s="99"/>
      <c r="AY1043" s="99"/>
    </row>
    <row r="1044" spans="30:51" ht="13">
      <c r="AD1044" s="99"/>
      <c r="AE1044" s="99"/>
      <c r="AF1044" s="99"/>
      <c r="AG1044" s="99"/>
      <c r="AH1044" s="99"/>
      <c r="AI1044" s="99"/>
      <c r="AJ1044" s="99"/>
      <c r="AK1044" s="99"/>
      <c r="AL1044" s="99"/>
      <c r="AM1044" s="99"/>
      <c r="AN1044" s="99"/>
      <c r="AO1044" s="99"/>
      <c r="AP1044" s="99"/>
      <c r="AQ1044" s="99"/>
      <c r="AR1044" s="99"/>
      <c r="AS1044" s="99"/>
      <c r="AT1044" s="99"/>
      <c r="AU1044" s="99"/>
      <c r="AV1044" s="99"/>
      <c r="AW1044" s="99"/>
      <c r="AX1044" s="99"/>
      <c r="AY1044" s="99"/>
    </row>
    <row r="1045" spans="30:51" ht="13">
      <c r="AD1045" s="99"/>
      <c r="AE1045" s="99"/>
      <c r="AF1045" s="99"/>
      <c r="AG1045" s="99"/>
      <c r="AH1045" s="99"/>
      <c r="AI1045" s="99"/>
      <c r="AJ1045" s="99"/>
      <c r="AK1045" s="99"/>
      <c r="AL1045" s="99"/>
      <c r="AM1045" s="99"/>
      <c r="AN1045" s="99"/>
      <c r="AO1045" s="99"/>
      <c r="AP1045" s="99"/>
      <c r="AQ1045" s="99"/>
      <c r="AR1045" s="99"/>
      <c r="AS1045" s="99"/>
      <c r="AT1045" s="99"/>
      <c r="AU1045" s="99"/>
      <c r="AV1045" s="99"/>
      <c r="AW1045" s="99"/>
      <c r="AX1045" s="99"/>
      <c r="AY1045" s="99"/>
    </row>
    <row r="1046" spans="30:51" ht="13">
      <c r="AD1046" s="99"/>
      <c r="AE1046" s="99"/>
      <c r="AF1046" s="99"/>
      <c r="AG1046" s="99"/>
      <c r="AH1046" s="99"/>
      <c r="AI1046" s="99"/>
      <c r="AJ1046" s="99"/>
      <c r="AK1046" s="99"/>
      <c r="AL1046" s="99"/>
      <c r="AM1046" s="99"/>
      <c r="AN1046" s="99"/>
      <c r="AO1046" s="99"/>
      <c r="AP1046" s="99"/>
      <c r="AQ1046" s="99"/>
      <c r="AR1046" s="99"/>
      <c r="AS1046" s="99"/>
      <c r="AT1046" s="99"/>
      <c r="AU1046" s="99"/>
      <c r="AV1046" s="99"/>
      <c r="AW1046" s="99"/>
      <c r="AX1046" s="99"/>
      <c r="AY1046" s="99"/>
    </row>
    <row r="1047" spans="30:51" ht="13">
      <c r="AD1047" s="99"/>
      <c r="AE1047" s="99"/>
      <c r="AF1047" s="99"/>
      <c r="AG1047" s="99"/>
      <c r="AH1047" s="99"/>
      <c r="AI1047" s="99"/>
      <c r="AJ1047" s="99"/>
      <c r="AK1047" s="99"/>
      <c r="AL1047" s="99"/>
      <c r="AM1047" s="99"/>
      <c r="AN1047" s="99"/>
      <c r="AO1047" s="99"/>
      <c r="AP1047" s="99"/>
      <c r="AQ1047" s="99"/>
      <c r="AR1047" s="99"/>
      <c r="AS1047" s="99"/>
      <c r="AT1047" s="99"/>
      <c r="AU1047" s="99"/>
      <c r="AV1047" s="99"/>
      <c r="AW1047" s="99"/>
      <c r="AX1047" s="99"/>
      <c r="AY1047" s="99"/>
    </row>
    <row r="1048" spans="30:51" ht="13">
      <c r="AD1048" s="99"/>
      <c r="AE1048" s="99"/>
      <c r="AF1048" s="99"/>
      <c r="AG1048" s="99"/>
      <c r="AH1048" s="99"/>
      <c r="AI1048" s="99"/>
      <c r="AJ1048" s="99"/>
      <c r="AK1048" s="99"/>
      <c r="AL1048" s="99"/>
      <c r="AM1048" s="99"/>
      <c r="AN1048" s="99"/>
      <c r="AO1048" s="99"/>
      <c r="AP1048" s="99"/>
      <c r="AQ1048" s="99"/>
      <c r="AR1048" s="99"/>
      <c r="AS1048" s="99"/>
      <c r="AT1048" s="99"/>
      <c r="AU1048" s="99"/>
      <c r="AV1048" s="99"/>
      <c r="AW1048" s="99"/>
      <c r="AX1048" s="99"/>
      <c r="AY1048" s="99"/>
    </row>
    <row r="1049" spans="30:51" ht="13">
      <c r="AD1049" s="99"/>
      <c r="AE1049" s="99"/>
      <c r="AF1049" s="99"/>
      <c r="AG1049" s="99"/>
      <c r="AH1049" s="99"/>
      <c r="AI1049" s="99"/>
      <c r="AJ1049" s="99"/>
      <c r="AK1049" s="99"/>
      <c r="AL1049" s="99"/>
      <c r="AM1049" s="99"/>
      <c r="AN1049" s="99"/>
      <c r="AO1049" s="99"/>
      <c r="AP1049" s="99"/>
      <c r="AQ1049" s="99"/>
      <c r="AR1049" s="99"/>
      <c r="AS1049" s="99"/>
      <c r="AT1049" s="99"/>
      <c r="AU1049" s="99"/>
      <c r="AV1049" s="99"/>
      <c r="AW1049" s="99"/>
      <c r="AX1049" s="99"/>
      <c r="AY1049" s="99"/>
    </row>
    <row r="1050" spans="30:51" ht="13">
      <c r="AD1050" s="99"/>
      <c r="AE1050" s="99"/>
      <c r="AF1050" s="99"/>
      <c r="AG1050" s="99"/>
      <c r="AH1050" s="99"/>
      <c r="AI1050" s="99"/>
      <c r="AJ1050" s="99"/>
      <c r="AK1050" s="99"/>
      <c r="AL1050" s="99"/>
      <c r="AM1050" s="99"/>
      <c r="AN1050" s="99"/>
      <c r="AO1050" s="99"/>
      <c r="AP1050" s="99"/>
      <c r="AQ1050" s="99"/>
      <c r="AR1050" s="99"/>
      <c r="AS1050" s="99"/>
      <c r="AT1050" s="99"/>
      <c r="AU1050" s="99"/>
      <c r="AV1050" s="99"/>
      <c r="AW1050" s="99"/>
      <c r="AX1050" s="99"/>
      <c r="AY1050" s="99"/>
    </row>
    <row r="1051" spans="30:51" ht="13">
      <c r="AD1051" s="99"/>
      <c r="AE1051" s="99"/>
      <c r="AF1051" s="99"/>
      <c r="AG1051" s="99"/>
      <c r="AH1051" s="99"/>
      <c r="AI1051" s="99"/>
      <c r="AJ1051" s="99"/>
      <c r="AK1051" s="99"/>
      <c r="AL1051" s="99"/>
      <c r="AM1051" s="99"/>
      <c r="AN1051" s="99"/>
      <c r="AO1051" s="99"/>
      <c r="AP1051" s="99"/>
      <c r="AQ1051" s="99"/>
      <c r="AR1051" s="99"/>
      <c r="AS1051" s="99"/>
      <c r="AT1051" s="99"/>
      <c r="AU1051" s="99"/>
      <c r="AV1051" s="99"/>
      <c r="AW1051" s="99"/>
      <c r="AX1051" s="99"/>
      <c r="AY1051" s="99"/>
    </row>
    <row r="1052" spans="30:51" ht="13">
      <c r="AD1052" s="99"/>
      <c r="AE1052" s="99"/>
      <c r="AF1052" s="99"/>
      <c r="AG1052" s="99"/>
      <c r="AH1052" s="99"/>
      <c r="AI1052" s="99"/>
      <c r="AJ1052" s="99"/>
      <c r="AK1052" s="99"/>
      <c r="AL1052" s="99"/>
      <c r="AM1052" s="99"/>
      <c r="AN1052" s="99"/>
      <c r="AO1052" s="99"/>
      <c r="AP1052" s="99"/>
      <c r="AQ1052" s="99"/>
      <c r="AR1052" s="99"/>
      <c r="AS1052" s="99"/>
      <c r="AT1052" s="99"/>
      <c r="AU1052" s="99"/>
      <c r="AV1052" s="99"/>
      <c r="AW1052" s="99"/>
      <c r="AX1052" s="99"/>
      <c r="AY1052" s="99"/>
    </row>
    <row r="1053" spans="30:51" ht="13">
      <c r="AD1053" s="99"/>
      <c r="AE1053" s="99"/>
      <c r="AF1053" s="99"/>
      <c r="AG1053" s="99"/>
      <c r="AH1053" s="99"/>
      <c r="AI1053" s="99"/>
      <c r="AJ1053" s="99"/>
      <c r="AK1053" s="99"/>
      <c r="AL1053" s="99"/>
      <c r="AM1053" s="99"/>
      <c r="AN1053" s="99"/>
      <c r="AO1053" s="99"/>
      <c r="AP1053" s="99"/>
      <c r="AQ1053" s="99"/>
      <c r="AR1053" s="99"/>
      <c r="AS1053" s="99"/>
      <c r="AT1053" s="99"/>
      <c r="AU1053" s="99"/>
      <c r="AV1053" s="99"/>
      <c r="AW1053" s="99"/>
      <c r="AX1053" s="99"/>
      <c r="AY1053" s="99"/>
    </row>
    <row r="1054" spans="30:51" ht="13">
      <c r="AD1054" s="99"/>
      <c r="AE1054" s="99"/>
      <c r="AF1054" s="99"/>
      <c r="AG1054" s="99"/>
      <c r="AH1054" s="99"/>
      <c r="AI1054" s="99"/>
      <c r="AJ1054" s="99"/>
      <c r="AK1054" s="99"/>
      <c r="AL1054" s="99"/>
      <c r="AM1054" s="99"/>
      <c r="AN1054" s="99"/>
      <c r="AO1054" s="99"/>
      <c r="AP1054" s="99"/>
      <c r="AQ1054" s="99"/>
      <c r="AR1054" s="99"/>
      <c r="AS1054" s="99"/>
      <c r="AT1054" s="99"/>
      <c r="AU1054" s="99"/>
      <c r="AV1054" s="99"/>
      <c r="AW1054" s="99"/>
      <c r="AX1054" s="99"/>
      <c r="AY1054" s="99"/>
    </row>
    <row r="1055" spans="30:51" ht="13">
      <c r="AD1055" s="99"/>
      <c r="AE1055" s="99"/>
      <c r="AF1055" s="99"/>
      <c r="AG1055" s="99"/>
      <c r="AH1055" s="99"/>
      <c r="AI1055" s="99"/>
      <c r="AJ1055" s="99"/>
      <c r="AK1055" s="99"/>
      <c r="AL1055" s="99"/>
      <c r="AM1055" s="99"/>
      <c r="AN1055" s="99"/>
      <c r="AO1055" s="99"/>
      <c r="AP1055" s="99"/>
      <c r="AQ1055" s="99"/>
      <c r="AR1055" s="99"/>
      <c r="AS1055" s="99"/>
      <c r="AT1055" s="99"/>
      <c r="AU1055" s="99"/>
      <c r="AV1055" s="99"/>
      <c r="AW1055" s="99"/>
      <c r="AX1055" s="99"/>
      <c r="AY1055" s="99"/>
    </row>
    <row r="1056" spans="30:51" ht="13">
      <c r="AD1056" s="99"/>
      <c r="AE1056" s="99"/>
      <c r="AF1056" s="99"/>
      <c r="AG1056" s="99"/>
      <c r="AH1056" s="99"/>
      <c r="AI1056" s="99"/>
      <c r="AJ1056" s="99"/>
      <c r="AK1056" s="99"/>
      <c r="AL1056" s="99"/>
      <c r="AM1056" s="99"/>
      <c r="AN1056" s="99"/>
      <c r="AO1056" s="99"/>
      <c r="AP1056" s="99"/>
      <c r="AQ1056" s="99"/>
      <c r="AR1056" s="99"/>
      <c r="AS1056" s="99"/>
      <c r="AT1056" s="99"/>
      <c r="AU1056" s="99"/>
      <c r="AV1056" s="99"/>
      <c r="AW1056" s="99"/>
      <c r="AX1056" s="99"/>
      <c r="AY1056" s="99"/>
    </row>
    <row r="1057" spans="30:51" ht="13">
      <c r="AD1057" s="99"/>
      <c r="AE1057" s="99"/>
      <c r="AF1057" s="99"/>
      <c r="AG1057" s="99"/>
      <c r="AH1057" s="99"/>
      <c r="AI1057" s="99"/>
      <c r="AJ1057" s="99"/>
      <c r="AK1057" s="99"/>
      <c r="AL1057" s="99"/>
      <c r="AM1057" s="99"/>
      <c r="AN1057" s="99"/>
      <c r="AO1057" s="99"/>
      <c r="AP1057" s="99"/>
      <c r="AQ1057" s="99"/>
      <c r="AR1057" s="99"/>
      <c r="AS1057" s="99"/>
      <c r="AT1057" s="99"/>
      <c r="AU1057" s="99"/>
      <c r="AV1057" s="99"/>
      <c r="AW1057" s="99"/>
      <c r="AX1057" s="99"/>
      <c r="AY1057" s="99"/>
    </row>
    <row r="1058" spans="30:51" ht="13">
      <c r="AD1058" s="99"/>
      <c r="AE1058" s="99"/>
      <c r="AF1058" s="99"/>
      <c r="AG1058" s="99"/>
      <c r="AH1058" s="99"/>
      <c r="AI1058" s="99"/>
      <c r="AJ1058" s="99"/>
      <c r="AK1058" s="99"/>
      <c r="AL1058" s="99"/>
      <c r="AM1058" s="99"/>
      <c r="AN1058" s="99"/>
      <c r="AO1058" s="99"/>
      <c r="AP1058" s="99"/>
      <c r="AQ1058" s="99"/>
      <c r="AR1058" s="99"/>
      <c r="AS1058" s="99"/>
      <c r="AT1058" s="99"/>
      <c r="AU1058" s="99"/>
      <c r="AV1058" s="99"/>
      <c r="AW1058" s="99"/>
      <c r="AX1058" s="99"/>
      <c r="AY1058" s="99"/>
    </row>
    <row r="1059" spans="30:51" ht="13">
      <c r="AD1059" s="99"/>
      <c r="AE1059" s="99"/>
      <c r="AF1059" s="99"/>
      <c r="AG1059" s="99"/>
      <c r="AH1059" s="99"/>
      <c r="AI1059" s="99"/>
      <c r="AJ1059" s="99"/>
      <c r="AK1059" s="99"/>
      <c r="AL1059" s="99"/>
      <c r="AM1059" s="99"/>
      <c r="AN1059" s="99"/>
      <c r="AO1059" s="99"/>
      <c r="AP1059" s="99"/>
      <c r="AQ1059" s="99"/>
      <c r="AR1059" s="99"/>
      <c r="AS1059" s="99"/>
      <c r="AT1059" s="99"/>
      <c r="AU1059" s="99"/>
      <c r="AV1059" s="99"/>
      <c r="AW1059" s="99"/>
      <c r="AX1059" s="99"/>
      <c r="AY1059" s="99"/>
    </row>
    <row r="1060" spans="30:51" ht="13">
      <c r="AD1060" s="99"/>
      <c r="AE1060" s="99"/>
      <c r="AF1060" s="99"/>
      <c r="AG1060" s="99"/>
      <c r="AH1060" s="99"/>
      <c r="AI1060" s="99"/>
      <c r="AJ1060" s="99"/>
      <c r="AK1060" s="99"/>
      <c r="AL1060" s="99"/>
      <c r="AM1060" s="99"/>
      <c r="AN1060" s="99"/>
      <c r="AO1060" s="99"/>
      <c r="AP1060" s="99"/>
      <c r="AQ1060" s="99"/>
      <c r="AR1060" s="99"/>
      <c r="AS1060" s="99"/>
      <c r="AT1060" s="99"/>
      <c r="AU1060" s="99"/>
      <c r="AV1060" s="99"/>
      <c r="AW1060" s="99"/>
      <c r="AX1060" s="99"/>
      <c r="AY1060" s="99"/>
    </row>
    <row r="1061" spans="30:51" ht="13">
      <c r="AD1061" s="99"/>
      <c r="AE1061" s="99"/>
      <c r="AF1061" s="99"/>
      <c r="AG1061" s="99"/>
      <c r="AH1061" s="99"/>
      <c r="AI1061" s="99"/>
      <c r="AJ1061" s="99"/>
      <c r="AK1061" s="99"/>
      <c r="AL1061" s="99"/>
      <c r="AM1061" s="99"/>
      <c r="AN1061" s="99"/>
      <c r="AO1061" s="99"/>
      <c r="AP1061" s="99"/>
      <c r="AQ1061" s="99"/>
      <c r="AR1061" s="99"/>
      <c r="AS1061" s="99"/>
      <c r="AT1061" s="99"/>
      <c r="AU1061" s="99"/>
      <c r="AV1061" s="99"/>
      <c r="AW1061" s="99"/>
      <c r="AX1061" s="99"/>
      <c r="AY1061" s="99"/>
    </row>
    <row r="1062" spans="30:51" ht="13">
      <c r="AD1062" s="99"/>
      <c r="AE1062" s="99"/>
      <c r="AF1062" s="99"/>
      <c r="AG1062" s="99"/>
      <c r="AH1062" s="99"/>
      <c r="AI1062" s="99"/>
      <c r="AJ1062" s="99"/>
      <c r="AK1062" s="99"/>
      <c r="AL1062" s="99"/>
      <c r="AM1062" s="99"/>
      <c r="AN1062" s="99"/>
      <c r="AO1062" s="99"/>
      <c r="AP1062" s="99"/>
      <c r="AQ1062" s="99"/>
      <c r="AR1062" s="99"/>
      <c r="AS1062" s="99"/>
      <c r="AT1062" s="99"/>
      <c r="AU1062" s="99"/>
      <c r="AV1062" s="99"/>
      <c r="AW1062" s="99"/>
      <c r="AX1062" s="99"/>
      <c r="AY1062" s="99"/>
    </row>
    <row r="1063" spans="30:51" ht="13">
      <c r="AD1063" s="99"/>
      <c r="AE1063" s="99"/>
      <c r="AF1063" s="99"/>
      <c r="AG1063" s="99"/>
      <c r="AH1063" s="99"/>
      <c r="AI1063" s="99"/>
      <c r="AJ1063" s="99"/>
      <c r="AK1063" s="99"/>
      <c r="AL1063" s="99"/>
      <c r="AM1063" s="99"/>
      <c r="AN1063" s="99"/>
      <c r="AO1063" s="99"/>
      <c r="AP1063" s="99"/>
      <c r="AQ1063" s="99"/>
      <c r="AR1063" s="99"/>
      <c r="AS1063" s="99"/>
      <c r="AT1063" s="99"/>
      <c r="AU1063" s="99"/>
      <c r="AV1063" s="99"/>
      <c r="AW1063" s="99"/>
      <c r="AX1063" s="99"/>
      <c r="AY1063" s="99"/>
    </row>
    <row r="1064" spans="30:51" ht="13">
      <c r="AD1064" s="99"/>
      <c r="AE1064" s="99"/>
      <c r="AF1064" s="99"/>
      <c r="AG1064" s="99"/>
      <c r="AH1064" s="99"/>
      <c r="AI1064" s="99"/>
      <c r="AJ1064" s="99"/>
      <c r="AK1064" s="99"/>
      <c r="AL1064" s="99"/>
      <c r="AM1064" s="99"/>
      <c r="AN1064" s="99"/>
      <c r="AO1064" s="99"/>
      <c r="AP1064" s="99"/>
      <c r="AQ1064" s="99"/>
      <c r="AR1064" s="99"/>
      <c r="AS1064" s="99"/>
      <c r="AT1064" s="99"/>
      <c r="AU1064" s="99"/>
      <c r="AV1064" s="99"/>
      <c r="AW1064" s="99"/>
      <c r="AX1064" s="99"/>
      <c r="AY1064" s="99"/>
    </row>
    <row r="1065" spans="30:51" ht="13">
      <c r="AD1065" s="99"/>
      <c r="AE1065" s="99"/>
      <c r="AF1065" s="99"/>
      <c r="AG1065" s="99"/>
      <c r="AH1065" s="99"/>
      <c r="AI1065" s="99"/>
      <c r="AJ1065" s="99"/>
      <c r="AK1065" s="99"/>
      <c r="AL1065" s="99"/>
      <c r="AM1065" s="99"/>
      <c r="AN1065" s="99"/>
      <c r="AO1065" s="99"/>
      <c r="AP1065" s="99"/>
      <c r="AQ1065" s="99"/>
      <c r="AR1065" s="99"/>
      <c r="AS1065" s="99"/>
      <c r="AT1065" s="99"/>
      <c r="AU1065" s="99"/>
      <c r="AV1065" s="99"/>
      <c r="AW1065" s="99"/>
      <c r="AX1065" s="99"/>
      <c r="AY1065" s="99"/>
    </row>
    <row r="1066" spans="30:51" ht="13">
      <c r="AD1066" s="99"/>
      <c r="AE1066" s="99"/>
      <c r="AF1066" s="99"/>
      <c r="AG1066" s="99"/>
      <c r="AH1066" s="99"/>
      <c r="AI1066" s="99"/>
      <c r="AJ1066" s="99"/>
      <c r="AK1066" s="99"/>
      <c r="AL1066" s="99"/>
      <c r="AM1066" s="99"/>
      <c r="AN1066" s="99"/>
      <c r="AO1066" s="99"/>
      <c r="AP1066" s="99"/>
      <c r="AQ1066" s="99"/>
      <c r="AR1066" s="99"/>
      <c r="AS1066" s="99"/>
      <c r="AT1066" s="99"/>
      <c r="AU1066" s="99"/>
      <c r="AV1066" s="99"/>
      <c r="AW1066" s="99"/>
      <c r="AX1066" s="99"/>
      <c r="AY1066" s="99"/>
    </row>
    <row r="1067" spans="30:51" ht="13">
      <c r="AD1067" s="99"/>
      <c r="AE1067" s="99"/>
      <c r="AF1067" s="99"/>
      <c r="AG1067" s="99"/>
      <c r="AH1067" s="99"/>
      <c r="AI1067" s="99"/>
      <c r="AJ1067" s="99"/>
      <c r="AK1067" s="99"/>
      <c r="AL1067" s="99"/>
      <c r="AM1067" s="99"/>
      <c r="AN1067" s="99"/>
      <c r="AO1067" s="99"/>
      <c r="AP1067" s="99"/>
      <c r="AQ1067" s="99"/>
      <c r="AR1067" s="99"/>
      <c r="AS1067" s="99"/>
      <c r="AT1067" s="99"/>
      <c r="AU1067" s="99"/>
      <c r="AV1067" s="99"/>
      <c r="AW1067" s="99"/>
      <c r="AX1067" s="99"/>
      <c r="AY1067" s="99"/>
    </row>
    <row r="1068" spans="30:51" ht="13">
      <c r="AD1068" s="99"/>
      <c r="AE1068" s="99"/>
      <c r="AF1068" s="99"/>
      <c r="AG1068" s="99"/>
      <c r="AH1068" s="99"/>
      <c r="AI1068" s="99"/>
      <c r="AJ1068" s="99"/>
      <c r="AK1068" s="99"/>
      <c r="AL1068" s="99"/>
      <c r="AM1068" s="99"/>
      <c r="AN1068" s="99"/>
      <c r="AO1068" s="99"/>
      <c r="AP1068" s="99"/>
      <c r="AQ1068" s="99"/>
      <c r="AR1068" s="99"/>
      <c r="AS1068" s="99"/>
      <c r="AT1068" s="99"/>
      <c r="AU1068" s="99"/>
      <c r="AV1068" s="99"/>
      <c r="AW1068" s="99"/>
      <c r="AX1068" s="99"/>
      <c r="AY1068" s="99"/>
    </row>
    <row r="1069" spans="30:51" ht="13">
      <c r="AD1069" s="99"/>
      <c r="AE1069" s="99"/>
      <c r="AF1069" s="99"/>
      <c r="AG1069" s="99"/>
      <c r="AH1069" s="99"/>
      <c r="AI1069" s="99"/>
      <c r="AJ1069" s="99"/>
      <c r="AK1069" s="99"/>
      <c r="AL1069" s="99"/>
      <c r="AM1069" s="99"/>
      <c r="AN1069" s="99"/>
      <c r="AO1069" s="99"/>
      <c r="AP1069" s="99"/>
      <c r="AQ1069" s="99"/>
      <c r="AR1069" s="99"/>
      <c r="AS1069" s="99"/>
      <c r="AT1069" s="99"/>
      <c r="AU1069" s="99"/>
      <c r="AV1069" s="99"/>
      <c r="AW1069" s="99"/>
      <c r="AX1069" s="99"/>
      <c r="AY1069" s="99"/>
    </row>
    <row r="1070" spans="30:51" ht="13">
      <c r="AD1070" s="99"/>
      <c r="AE1070" s="99"/>
      <c r="AF1070" s="99"/>
      <c r="AG1070" s="99"/>
      <c r="AH1070" s="99"/>
      <c r="AI1070" s="99"/>
      <c r="AJ1070" s="99"/>
      <c r="AK1070" s="99"/>
      <c r="AL1070" s="99"/>
      <c r="AM1070" s="99"/>
      <c r="AN1070" s="99"/>
      <c r="AO1070" s="99"/>
      <c r="AP1070" s="99"/>
      <c r="AQ1070" s="99"/>
      <c r="AR1070" s="99"/>
      <c r="AS1070" s="99"/>
      <c r="AT1070" s="99"/>
      <c r="AU1070" s="99"/>
      <c r="AV1070" s="99"/>
      <c r="AW1070" s="99"/>
      <c r="AX1070" s="99"/>
      <c r="AY1070" s="99"/>
    </row>
    <row r="1071" spans="30:51" ht="13">
      <c r="AD1071" s="99"/>
      <c r="AE1071" s="99"/>
      <c r="AF1071" s="99"/>
      <c r="AG1071" s="99"/>
      <c r="AH1071" s="99"/>
      <c r="AI1071" s="99"/>
      <c r="AJ1071" s="99"/>
      <c r="AK1071" s="99"/>
      <c r="AL1071" s="99"/>
      <c r="AM1071" s="99"/>
      <c r="AN1071" s="99"/>
      <c r="AO1071" s="99"/>
      <c r="AP1071" s="99"/>
      <c r="AQ1071" s="99"/>
      <c r="AR1071" s="99"/>
      <c r="AS1071" s="99"/>
      <c r="AT1071" s="99"/>
      <c r="AU1071" s="99"/>
      <c r="AV1071" s="99"/>
      <c r="AW1071" s="99"/>
      <c r="AX1071" s="99"/>
      <c r="AY1071" s="99"/>
    </row>
    <row r="1072" spans="30:51" ht="13">
      <c r="AD1072" s="99"/>
      <c r="AE1072" s="99"/>
      <c r="AF1072" s="99"/>
      <c r="AG1072" s="99"/>
      <c r="AH1072" s="99"/>
      <c r="AI1072" s="99"/>
      <c r="AJ1072" s="99"/>
      <c r="AK1072" s="99"/>
      <c r="AL1072" s="99"/>
      <c r="AM1072" s="99"/>
      <c r="AN1072" s="99"/>
      <c r="AO1072" s="99"/>
      <c r="AP1072" s="99"/>
      <c r="AQ1072" s="99"/>
      <c r="AR1072" s="99"/>
      <c r="AS1072" s="99"/>
      <c r="AT1072" s="99"/>
      <c r="AU1072" s="99"/>
      <c r="AV1072" s="99"/>
      <c r="AW1072" s="99"/>
      <c r="AX1072" s="99"/>
      <c r="AY1072" s="99"/>
    </row>
    <row r="1073" spans="30:51" ht="13">
      <c r="AD1073" s="99"/>
      <c r="AE1073" s="99"/>
      <c r="AF1073" s="99"/>
      <c r="AG1073" s="99"/>
      <c r="AH1073" s="99"/>
      <c r="AI1073" s="99"/>
      <c r="AJ1073" s="99"/>
      <c r="AK1073" s="99"/>
      <c r="AL1073" s="99"/>
      <c r="AM1073" s="99"/>
      <c r="AN1073" s="99"/>
      <c r="AO1073" s="99"/>
      <c r="AP1073" s="99"/>
      <c r="AQ1073" s="99"/>
      <c r="AR1073" s="99"/>
      <c r="AS1073" s="99"/>
      <c r="AT1073" s="99"/>
      <c r="AU1073" s="99"/>
      <c r="AV1073" s="99"/>
      <c r="AW1073" s="99"/>
      <c r="AX1073" s="99"/>
      <c r="AY1073" s="99"/>
    </row>
    <row r="1074" spans="30:51" ht="13">
      <c r="AD1074" s="99"/>
      <c r="AE1074" s="99"/>
      <c r="AF1074" s="99"/>
      <c r="AG1074" s="99"/>
      <c r="AH1074" s="99"/>
      <c r="AI1074" s="99"/>
      <c r="AJ1074" s="99"/>
      <c r="AK1074" s="99"/>
      <c r="AL1074" s="99"/>
      <c r="AM1074" s="99"/>
      <c r="AN1074" s="99"/>
      <c r="AO1074" s="99"/>
      <c r="AP1074" s="99"/>
      <c r="AQ1074" s="99"/>
      <c r="AR1074" s="99"/>
      <c r="AS1074" s="99"/>
      <c r="AT1074" s="99"/>
      <c r="AU1074" s="99"/>
      <c r="AV1074" s="99"/>
      <c r="AW1074" s="99"/>
      <c r="AX1074" s="99"/>
      <c r="AY1074" s="99"/>
    </row>
    <row r="1075" spans="30:51" ht="13">
      <c r="AD1075" s="99"/>
      <c r="AE1075" s="99"/>
      <c r="AF1075" s="99"/>
      <c r="AG1075" s="99"/>
      <c r="AH1075" s="99"/>
      <c r="AI1075" s="99"/>
      <c r="AJ1075" s="99"/>
      <c r="AK1075" s="99"/>
      <c r="AL1075" s="99"/>
      <c r="AM1075" s="99"/>
      <c r="AN1075" s="99"/>
      <c r="AO1075" s="99"/>
      <c r="AP1075" s="99"/>
      <c r="AQ1075" s="99"/>
      <c r="AR1075" s="99"/>
      <c r="AS1075" s="99"/>
      <c r="AT1075" s="99"/>
      <c r="AU1075" s="99"/>
      <c r="AV1075" s="99"/>
      <c r="AW1075" s="99"/>
      <c r="AX1075" s="99"/>
      <c r="AY1075" s="99"/>
    </row>
    <row r="1076" spans="30:51" ht="13">
      <c r="AD1076" s="99"/>
      <c r="AE1076" s="99"/>
      <c r="AF1076" s="99"/>
      <c r="AG1076" s="99"/>
      <c r="AH1076" s="99"/>
      <c r="AI1076" s="99"/>
      <c r="AJ1076" s="99"/>
      <c r="AK1076" s="99"/>
      <c r="AL1076" s="99"/>
      <c r="AM1076" s="99"/>
      <c r="AN1076" s="99"/>
      <c r="AO1076" s="99"/>
      <c r="AP1076" s="99"/>
      <c r="AQ1076" s="99"/>
      <c r="AR1076" s="99"/>
      <c r="AS1076" s="99"/>
      <c r="AT1076" s="99"/>
      <c r="AU1076" s="99"/>
      <c r="AV1076" s="99"/>
      <c r="AW1076" s="99"/>
      <c r="AX1076" s="99"/>
      <c r="AY1076" s="99"/>
    </row>
    <row r="1077" spans="30:51" ht="13">
      <c r="AD1077" s="99"/>
      <c r="AE1077" s="99"/>
      <c r="AF1077" s="99"/>
      <c r="AG1077" s="99"/>
      <c r="AH1077" s="99"/>
      <c r="AI1077" s="99"/>
      <c r="AJ1077" s="99"/>
      <c r="AK1077" s="99"/>
      <c r="AL1077" s="99"/>
      <c r="AM1077" s="99"/>
      <c r="AN1077" s="99"/>
      <c r="AO1077" s="99"/>
      <c r="AP1077" s="99"/>
      <c r="AQ1077" s="99"/>
      <c r="AR1077" s="99"/>
      <c r="AS1077" s="99"/>
      <c r="AT1077" s="99"/>
      <c r="AU1077" s="99"/>
      <c r="AV1077" s="99"/>
      <c r="AW1077" s="99"/>
      <c r="AX1077" s="99"/>
      <c r="AY1077" s="99"/>
    </row>
    <row r="1078" spans="30:51" ht="13">
      <c r="AD1078" s="99"/>
      <c r="AE1078" s="99"/>
      <c r="AF1078" s="99"/>
      <c r="AG1078" s="99"/>
      <c r="AH1078" s="99"/>
      <c r="AI1078" s="99"/>
      <c r="AJ1078" s="99"/>
      <c r="AK1078" s="99"/>
      <c r="AL1078" s="99"/>
      <c r="AM1078" s="99"/>
      <c r="AN1078" s="99"/>
      <c r="AO1078" s="99"/>
      <c r="AP1078" s="99"/>
      <c r="AQ1078" s="99"/>
      <c r="AR1078" s="99"/>
      <c r="AS1078" s="99"/>
      <c r="AT1078" s="99"/>
      <c r="AU1078" s="99"/>
      <c r="AV1078" s="99"/>
      <c r="AW1078" s="99"/>
      <c r="AX1078" s="99"/>
      <c r="AY1078" s="99"/>
    </row>
    <row r="1079" spans="30:51" ht="13">
      <c r="AD1079" s="99"/>
      <c r="AE1079" s="99"/>
      <c r="AF1079" s="99"/>
      <c r="AG1079" s="99"/>
      <c r="AH1079" s="99"/>
      <c r="AI1079" s="99"/>
      <c r="AJ1079" s="99"/>
      <c r="AK1079" s="99"/>
      <c r="AL1079" s="99"/>
      <c r="AM1079" s="99"/>
      <c r="AN1079" s="99"/>
      <c r="AO1079" s="99"/>
      <c r="AP1079" s="99"/>
      <c r="AQ1079" s="99"/>
      <c r="AR1079" s="99"/>
      <c r="AS1079" s="99"/>
      <c r="AT1079" s="99"/>
      <c r="AU1079" s="99"/>
      <c r="AV1079" s="99"/>
      <c r="AW1079" s="99"/>
      <c r="AX1079" s="99"/>
      <c r="AY1079" s="99"/>
    </row>
    <row r="1080" spans="30:51" ht="13">
      <c r="AD1080" s="99"/>
      <c r="AE1080" s="99"/>
      <c r="AF1080" s="99"/>
      <c r="AG1080" s="99"/>
      <c r="AH1080" s="99"/>
      <c r="AI1080" s="99"/>
      <c r="AJ1080" s="99"/>
      <c r="AK1080" s="99"/>
      <c r="AL1080" s="99"/>
      <c r="AM1080" s="99"/>
      <c r="AN1080" s="99"/>
      <c r="AO1080" s="99"/>
      <c r="AP1080" s="99"/>
      <c r="AQ1080" s="99"/>
      <c r="AR1080" s="99"/>
      <c r="AS1080" s="99"/>
      <c r="AT1080" s="99"/>
      <c r="AU1080" s="99"/>
      <c r="AV1080" s="99"/>
      <c r="AW1080" s="99"/>
      <c r="AX1080" s="99"/>
      <c r="AY1080" s="99"/>
    </row>
    <row r="1081" spans="30:51" ht="13">
      <c r="AD1081" s="99"/>
      <c r="AE1081" s="99"/>
      <c r="AF1081" s="99"/>
      <c r="AG1081" s="99"/>
      <c r="AH1081" s="99"/>
      <c r="AI1081" s="99"/>
      <c r="AJ1081" s="99"/>
      <c r="AK1081" s="99"/>
      <c r="AL1081" s="99"/>
      <c r="AM1081" s="99"/>
      <c r="AN1081" s="99"/>
      <c r="AO1081" s="99"/>
      <c r="AP1081" s="99"/>
      <c r="AQ1081" s="99"/>
      <c r="AR1081" s="99"/>
      <c r="AS1081" s="99"/>
      <c r="AT1081" s="99"/>
      <c r="AU1081" s="99"/>
      <c r="AV1081" s="99"/>
      <c r="AW1081" s="99"/>
      <c r="AX1081" s="99"/>
      <c r="AY1081" s="99"/>
    </row>
    <row r="1082" spans="30:51" ht="13">
      <c r="AD1082" s="99"/>
      <c r="AE1082" s="99"/>
      <c r="AF1082" s="99"/>
      <c r="AG1082" s="99"/>
      <c r="AH1082" s="99"/>
      <c r="AI1082" s="99"/>
      <c r="AJ1082" s="99"/>
      <c r="AK1082" s="99"/>
      <c r="AL1082" s="99"/>
      <c r="AM1082" s="99"/>
      <c r="AN1082" s="99"/>
      <c r="AO1082" s="99"/>
      <c r="AP1082" s="99"/>
      <c r="AQ1082" s="99"/>
      <c r="AR1082" s="99"/>
      <c r="AS1082" s="99"/>
      <c r="AT1082" s="99"/>
      <c r="AU1082" s="99"/>
      <c r="AV1082" s="99"/>
      <c r="AW1082" s="99"/>
      <c r="AX1082" s="99"/>
      <c r="AY1082" s="99"/>
    </row>
    <row r="1083" spans="30:51" ht="13">
      <c r="AD1083" s="99"/>
      <c r="AE1083" s="99"/>
      <c r="AF1083" s="99"/>
      <c r="AG1083" s="99"/>
      <c r="AH1083" s="99"/>
      <c r="AI1083" s="99"/>
      <c r="AJ1083" s="99"/>
      <c r="AK1083" s="99"/>
      <c r="AL1083" s="99"/>
      <c r="AM1083" s="99"/>
      <c r="AN1083" s="99"/>
      <c r="AO1083" s="99"/>
      <c r="AP1083" s="99"/>
      <c r="AQ1083" s="99"/>
      <c r="AR1083" s="99"/>
      <c r="AS1083" s="99"/>
      <c r="AT1083" s="99"/>
      <c r="AU1083" s="99"/>
      <c r="AV1083" s="99"/>
      <c r="AW1083" s="99"/>
      <c r="AX1083" s="99"/>
      <c r="AY1083" s="99"/>
    </row>
    <row r="1084" spans="30:51" ht="13">
      <c r="AD1084" s="99"/>
      <c r="AE1084" s="99"/>
      <c r="AF1084" s="99"/>
      <c r="AG1084" s="99"/>
      <c r="AH1084" s="99"/>
      <c r="AI1084" s="99"/>
      <c r="AJ1084" s="99"/>
      <c r="AK1084" s="99"/>
      <c r="AL1084" s="99"/>
      <c r="AM1084" s="99"/>
      <c r="AN1084" s="99"/>
      <c r="AO1084" s="99"/>
      <c r="AP1084" s="99"/>
      <c r="AQ1084" s="99"/>
      <c r="AR1084" s="99"/>
      <c r="AS1084" s="99"/>
      <c r="AT1084" s="99"/>
      <c r="AU1084" s="99"/>
      <c r="AV1084" s="99"/>
      <c r="AW1084" s="99"/>
      <c r="AX1084" s="99"/>
      <c r="AY1084" s="99"/>
    </row>
    <row r="1085" spans="30:51" ht="13">
      <c r="AD1085" s="99"/>
      <c r="AE1085" s="99"/>
      <c r="AF1085" s="99"/>
      <c r="AG1085" s="99"/>
      <c r="AH1085" s="99"/>
      <c r="AI1085" s="99"/>
      <c r="AJ1085" s="99"/>
      <c r="AK1085" s="99"/>
      <c r="AL1085" s="99"/>
      <c r="AM1085" s="99"/>
      <c r="AN1085" s="99"/>
      <c r="AO1085" s="99"/>
      <c r="AP1085" s="99"/>
      <c r="AQ1085" s="99"/>
      <c r="AR1085" s="99"/>
      <c r="AS1085" s="99"/>
      <c r="AT1085" s="99"/>
      <c r="AU1085" s="99"/>
      <c r="AV1085" s="99"/>
      <c r="AW1085" s="99"/>
      <c r="AX1085" s="99"/>
      <c r="AY1085" s="99"/>
    </row>
    <row r="1086" spans="30:51" ht="13">
      <c r="AD1086" s="99"/>
      <c r="AE1086" s="99"/>
      <c r="AF1086" s="99"/>
      <c r="AG1086" s="99"/>
      <c r="AH1086" s="99"/>
      <c r="AI1086" s="99"/>
      <c r="AJ1086" s="99"/>
      <c r="AK1086" s="99"/>
      <c r="AL1086" s="99"/>
      <c r="AM1086" s="99"/>
      <c r="AN1086" s="99"/>
      <c r="AO1086" s="99"/>
      <c r="AP1086" s="99"/>
      <c r="AQ1086" s="99"/>
      <c r="AR1086" s="99"/>
      <c r="AS1086" s="99"/>
      <c r="AT1086" s="99"/>
      <c r="AU1086" s="99"/>
      <c r="AV1086" s="99"/>
      <c r="AW1086" s="99"/>
      <c r="AX1086" s="99"/>
      <c r="AY1086" s="99"/>
    </row>
    <row r="1087" spans="30:51" ht="13">
      <c r="AD1087" s="99"/>
      <c r="AE1087" s="99"/>
      <c r="AF1087" s="99"/>
      <c r="AG1087" s="99"/>
      <c r="AH1087" s="99"/>
      <c r="AI1087" s="99"/>
      <c r="AJ1087" s="99"/>
      <c r="AK1087" s="99"/>
      <c r="AL1087" s="99"/>
      <c r="AM1087" s="99"/>
      <c r="AN1087" s="99"/>
      <c r="AO1087" s="99"/>
      <c r="AP1087" s="99"/>
      <c r="AQ1087" s="99"/>
      <c r="AR1087" s="99"/>
      <c r="AS1087" s="99"/>
      <c r="AT1087" s="99"/>
      <c r="AU1087" s="99"/>
      <c r="AV1087" s="99"/>
      <c r="AW1087" s="99"/>
      <c r="AX1087" s="99"/>
      <c r="AY1087" s="99"/>
    </row>
    <row r="1088" spans="30:51" ht="13">
      <c r="AD1088" s="99"/>
      <c r="AE1088" s="99"/>
      <c r="AF1088" s="99"/>
      <c r="AG1088" s="99"/>
      <c r="AH1088" s="99"/>
      <c r="AI1088" s="99"/>
      <c r="AJ1088" s="99"/>
      <c r="AK1088" s="99"/>
      <c r="AL1088" s="99"/>
      <c r="AM1088" s="99"/>
      <c r="AN1088" s="99"/>
      <c r="AO1088" s="99"/>
      <c r="AP1088" s="99"/>
      <c r="AQ1088" s="99"/>
      <c r="AR1088" s="99"/>
      <c r="AS1088" s="99"/>
      <c r="AT1088" s="99"/>
      <c r="AU1088" s="99"/>
      <c r="AV1088" s="99"/>
      <c r="AW1088" s="99"/>
      <c r="AX1088" s="99"/>
      <c r="AY1088" s="99"/>
    </row>
    <row r="1089" spans="30:51" ht="13">
      <c r="AD1089" s="99"/>
      <c r="AE1089" s="99"/>
      <c r="AF1089" s="99"/>
      <c r="AG1089" s="99"/>
      <c r="AH1089" s="99"/>
      <c r="AI1089" s="99"/>
      <c r="AJ1089" s="99"/>
      <c r="AK1089" s="99"/>
      <c r="AL1089" s="99"/>
      <c r="AM1089" s="99"/>
      <c r="AN1089" s="99"/>
      <c r="AO1089" s="99"/>
      <c r="AP1089" s="99"/>
      <c r="AQ1089" s="99"/>
      <c r="AR1089" s="99"/>
      <c r="AS1089" s="99"/>
      <c r="AT1089" s="99"/>
      <c r="AU1089" s="99"/>
      <c r="AV1089" s="99"/>
      <c r="AW1089" s="99"/>
      <c r="AX1089" s="99"/>
      <c r="AY1089" s="99"/>
    </row>
    <row r="1090" spans="30:51" ht="13">
      <c r="AD1090" s="99"/>
      <c r="AE1090" s="99"/>
      <c r="AF1090" s="99"/>
      <c r="AG1090" s="99"/>
      <c r="AH1090" s="99"/>
      <c r="AI1090" s="99"/>
      <c r="AJ1090" s="99"/>
      <c r="AK1090" s="99"/>
      <c r="AL1090" s="99"/>
      <c r="AM1090" s="99"/>
      <c r="AN1090" s="99"/>
      <c r="AO1090" s="99"/>
      <c r="AP1090" s="99"/>
      <c r="AQ1090" s="99"/>
      <c r="AR1090" s="99"/>
      <c r="AS1090" s="99"/>
      <c r="AT1090" s="99"/>
      <c r="AU1090" s="99"/>
      <c r="AV1090" s="99"/>
      <c r="AW1090" s="99"/>
      <c r="AX1090" s="99"/>
      <c r="AY1090" s="99"/>
    </row>
    <row r="1091" spans="30:51" ht="13">
      <c r="AD1091" s="99"/>
      <c r="AE1091" s="99"/>
      <c r="AF1091" s="99"/>
      <c r="AG1091" s="99"/>
      <c r="AH1091" s="99"/>
      <c r="AI1091" s="99"/>
      <c r="AJ1091" s="99"/>
      <c r="AK1091" s="99"/>
      <c r="AL1091" s="99"/>
      <c r="AM1091" s="99"/>
      <c r="AN1091" s="99"/>
      <c r="AO1091" s="99"/>
      <c r="AP1091" s="99"/>
      <c r="AQ1091" s="99"/>
      <c r="AR1091" s="99"/>
      <c r="AS1091" s="99"/>
      <c r="AT1091" s="99"/>
      <c r="AU1091" s="99"/>
      <c r="AV1091" s="99"/>
      <c r="AW1091" s="99"/>
      <c r="AX1091" s="99"/>
      <c r="AY1091" s="99"/>
    </row>
    <row r="1092" spans="30:51" ht="13">
      <c r="AD1092" s="99"/>
      <c r="AE1092" s="99"/>
      <c r="AF1092" s="99"/>
      <c r="AG1092" s="99"/>
      <c r="AH1092" s="99"/>
      <c r="AI1092" s="99"/>
      <c r="AJ1092" s="99"/>
      <c r="AK1092" s="99"/>
      <c r="AL1092" s="99"/>
      <c r="AM1092" s="99"/>
      <c r="AN1092" s="99"/>
      <c r="AO1092" s="99"/>
      <c r="AP1092" s="99"/>
      <c r="AQ1092" s="99"/>
      <c r="AR1092" s="99"/>
      <c r="AS1092" s="99"/>
      <c r="AT1092" s="99"/>
      <c r="AU1092" s="99"/>
      <c r="AV1092" s="99"/>
      <c r="AW1092" s="99"/>
      <c r="AX1092" s="99"/>
      <c r="AY1092" s="99"/>
    </row>
    <row r="1093" spans="30:51" ht="13">
      <c r="AD1093" s="99"/>
      <c r="AE1093" s="99"/>
      <c r="AF1093" s="99"/>
      <c r="AG1093" s="99"/>
      <c r="AH1093" s="99"/>
      <c r="AI1093" s="99"/>
      <c r="AJ1093" s="99"/>
      <c r="AK1093" s="99"/>
      <c r="AL1093" s="99"/>
      <c r="AM1093" s="99"/>
      <c r="AN1093" s="99"/>
      <c r="AO1093" s="99"/>
      <c r="AP1093" s="99"/>
      <c r="AQ1093" s="99"/>
      <c r="AR1093" s="99"/>
      <c r="AS1093" s="99"/>
      <c r="AT1093" s="99"/>
      <c r="AU1093" s="99"/>
      <c r="AV1093" s="99"/>
      <c r="AW1093" s="99"/>
      <c r="AX1093" s="99"/>
      <c r="AY1093" s="99"/>
    </row>
    <row r="1094" spans="30:51" ht="13">
      <c r="AD1094" s="99"/>
      <c r="AE1094" s="99"/>
      <c r="AF1094" s="99"/>
      <c r="AG1094" s="99"/>
      <c r="AH1094" s="99"/>
      <c r="AI1094" s="99"/>
      <c r="AJ1094" s="99"/>
      <c r="AK1094" s="99"/>
      <c r="AL1094" s="99"/>
      <c r="AM1094" s="99"/>
      <c r="AN1094" s="99"/>
      <c r="AO1094" s="99"/>
      <c r="AP1094" s="99"/>
      <c r="AQ1094" s="99"/>
      <c r="AR1094" s="99"/>
      <c r="AS1094" s="99"/>
      <c r="AT1094" s="99"/>
      <c r="AU1094" s="99"/>
      <c r="AV1094" s="99"/>
      <c r="AW1094" s="99"/>
      <c r="AX1094" s="99"/>
      <c r="AY1094" s="99"/>
    </row>
    <row r="1095" spans="30:51" ht="13">
      <c r="AD1095" s="99"/>
      <c r="AE1095" s="99"/>
      <c r="AF1095" s="99"/>
      <c r="AG1095" s="99"/>
      <c r="AH1095" s="99"/>
      <c r="AI1095" s="99"/>
      <c r="AJ1095" s="99"/>
      <c r="AK1095" s="99"/>
      <c r="AL1095" s="99"/>
      <c r="AM1095" s="99"/>
      <c r="AN1095" s="99"/>
      <c r="AO1095" s="99"/>
      <c r="AP1095" s="99"/>
      <c r="AQ1095" s="99"/>
      <c r="AR1095" s="99"/>
      <c r="AS1095" s="99"/>
      <c r="AT1095" s="99"/>
      <c r="AU1095" s="99"/>
      <c r="AV1095" s="99"/>
      <c r="AW1095" s="99"/>
      <c r="AX1095" s="99"/>
      <c r="AY1095" s="99"/>
    </row>
    <row r="1096" spans="30:51" ht="13">
      <c r="AD1096" s="99"/>
      <c r="AE1096" s="99"/>
      <c r="AF1096" s="99"/>
      <c r="AG1096" s="99"/>
      <c r="AH1096" s="99"/>
      <c r="AI1096" s="99"/>
      <c r="AJ1096" s="99"/>
      <c r="AK1096" s="99"/>
      <c r="AL1096" s="99"/>
      <c r="AM1096" s="99"/>
      <c r="AN1096" s="99"/>
      <c r="AO1096" s="99"/>
      <c r="AP1096" s="99"/>
      <c r="AQ1096" s="99"/>
      <c r="AR1096" s="99"/>
      <c r="AS1096" s="99"/>
      <c r="AT1096" s="99"/>
      <c r="AU1096" s="99"/>
      <c r="AV1096" s="99"/>
      <c r="AW1096" s="99"/>
      <c r="AX1096" s="99"/>
      <c r="AY1096" s="99"/>
    </row>
    <row r="1097" spans="30:51" ht="13">
      <c r="AD1097" s="99"/>
      <c r="AE1097" s="99"/>
      <c r="AF1097" s="99"/>
      <c r="AG1097" s="99"/>
      <c r="AH1097" s="99"/>
      <c r="AI1097" s="99"/>
      <c r="AJ1097" s="99"/>
      <c r="AK1097" s="99"/>
      <c r="AL1097" s="99"/>
      <c r="AM1097" s="99"/>
      <c r="AN1097" s="99"/>
      <c r="AO1097" s="99"/>
      <c r="AP1097" s="99"/>
      <c r="AQ1097" s="99"/>
      <c r="AR1097" s="99"/>
      <c r="AS1097" s="99"/>
      <c r="AT1097" s="99"/>
      <c r="AU1097" s="99"/>
      <c r="AV1097" s="99"/>
      <c r="AW1097" s="99"/>
      <c r="AX1097" s="99"/>
      <c r="AY1097" s="99"/>
    </row>
    <row r="1098" spans="30:51" ht="13">
      <c r="AD1098" s="99"/>
      <c r="AE1098" s="99"/>
      <c r="AF1098" s="99"/>
      <c r="AG1098" s="99"/>
      <c r="AH1098" s="99"/>
      <c r="AI1098" s="99"/>
      <c r="AJ1098" s="99"/>
      <c r="AK1098" s="99"/>
      <c r="AL1098" s="99"/>
      <c r="AM1098" s="99"/>
      <c r="AN1098" s="99"/>
      <c r="AO1098" s="99"/>
      <c r="AP1098" s="99"/>
      <c r="AQ1098" s="99"/>
      <c r="AR1098" s="99"/>
      <c r="AS1098" s="99"/>
      <c r="AT1098" s="99"/>
      <c r="AU1098" s="99"/>
      <c r="AV1098" s="99"/>
      <c r="AW1098" s="99"/>
      <c r="AX1098" s="99"/>
      <c r="AY1098" s="99"/>
    </row>
    <row r="1099" spans="30:51" ht="13">
      <c r="AD1099" s="99"/>
      <c r="AE1099" s="99"/>
      <c r="AF1099" s="99"/>
      <c r="AG1099" s="99"/>
      <c r="AH1099" s="99"/>
      <c r="AI1099" s="99"/>
      <c r="AJ1099" s="99"/>
      <c r="AK1099" s="99"/>
      <c r="AL1099" s="99"/>
      <c r="AM1099" s="99"/>
      <c r="AN1099" s="99"/>
      <c r="AO1099" s="99"/>
      <c r="AP1099" s="99"/>
      <c r="AQ1099" s="99"/>
      <c r="AR1099" s="99"/>
      <c r="AS1099" s="99"/>
      <c r="AT1099" s="99"/>
      <c r="AU1099" s="99"/>
      <c r="AV1099" s="99"/>
      <c r="AW1099" s="99"/>
      <c r="AX1099" s="99"/>
      <c r="AY1099" s="99"/>
    </row>
    <row r="1100" spans="30:51" ht="13">
      <c r="AD1100" s="99"/>
      <c r="AE1100" s="99"/>
      <c r="AF1100" s="99"/>
      <c r="AG1100" s="99"/>
      <c r="AH1100" s="99"/>
      <c r="AI1100" s="99"/>
      <c r="AJ1100" s="99"/>
      <c r="AK1100" s="99"/>
      <c r="AL1100" s="99"/>
      <c r="AM1100" s="99"/>
      <c r="AN1100" s="99"/>
      <c r="AO1100" s="99"/>
      <c r="AP1100" s="99"/>
      <c r="AQ1100" s="99"/>
      <c r="AR1100" s="99"/>
      <c r="AS1100" s="99"/>
      <c r="AT1100" s="99"/>
      <c r="AU1100" s="99"/>
      <c r="AV1100" s="99"/>
      <c r="AW1100" s="99"/>
      <c r="AX1100" s="99"/>
      <c r="AY1100" s="99"/>
    </row>
    <row r="1101" spans="30:51" ht="13">
      <c r="AD1101" s="99"/>
      <c r="AE1101" s="99"/>
      <c r="AF1101" s="99"/>
      <c r="AG1101" s="99"/>
      <c r="AH1101" s="99"/>
      <c r="AI1101" s="99"/>
      <c r="AJ1101" s="99"/>
      <c r="AK1101" s="99"/>
      <c r="AL1101" s="99"/>
      <c r="AM1101" s="99"/>
      <c r="AN1101" s="99"/>
      <c r="AO1101" s="99"/>
      <c r="AP1101" s="99"/>
      <c r="AQ1101" s="99"/>
      <c r="AR1101" s="99"/>
      <c r="AS1101" s="99"/>
      <c r="AT1101" s="99"/>
      <c r="AU1101" s="99"/>
      <c r="AV1101" s="99"/>
      <c r="AW1101" s="99"/>
      <c r="AX1101" s="99"/>
      <c r="AY1101" s="99"/>
    </row>
    <row r="1102" spans="30:51" ht="13">
      <c r="AD1102" s="99"/>
      <c r="AE1102" s="99"/>
      <c r="AF1102" s="99"/>
      <c r="AG1102" s="99"/>
      <c r="AH1102" s="99"/>
      <c r="AI1102" s="99"/>
      <c r="AJ1102" s="99"/>
      <c r="AK1102" s="99"/>
      <c r="AL1102" s="99"/>
      <c r="AM1102" s="99"/>
      <c r="AN1102" s="99"/>
      <c r="AO1102" s="99"/>
      <c r="AP1102" s="99"/>
      <c r="AQ1102" s="99"/>
      <c r="AR1102" s="99"/>
      <c r="AS1102" s="99"/>
      <c r="AT1102" s="99"/>
      <c r="AU1102" s="99"/>
      <c r="AV1102" s="99"/>
      <c r="AW1102" s="99"/>
      <c r="AX1102" s="99"/>
      <c r="AY1102" s="99"/>
    </row>
    <row r="1103" spans="30:51" ht="13">
      <c r="AD1103" s="99"/>
      <c r="AE1103" s="99"/>
      <c r="AF1103" s="99"/>
      <c r="AG1103" s="99"/>
      <c r="AH1103" s="99"/>
      <c r="AI1103" s="99"/>
      <c r="AJ1103" s="99"/>
      <c r="AK1103" s="99"/>
      <c r="AL1103" s="99"/>
      <c r="AM1103" s="99"/>
      <c r="AN1103" s="99"/>
      <c r="AO1103" s="99"/>
      <c r="AP1103" s="99"/>
      <c r="AQ1103" s="99"/>
      <c r="AR1103" s="99"/>
      <c r="AS1103" s="99"/>
      <c r="AT1103" s="99"/>
      <c r="AU1103" s="99"/>
      <c r="AV1103" s="99"/>
      <c r="AW1103" s="99"/>
      <c r="AX1103" s="99"/>
      <c r="AY1103" s="99"/>
    </row>
    <row r="1104" spans="30:51" ht="13">
      <c r="AD1104" s="99"/>
      <c r="AE1104" s="99"/>
      <c r="AF1104" s="99"/>
      <c r="AG1104" s="99"/>
      <c r="AH1104" s="99"/>
      <c r="AI1104" s="99"/>
      <c r="AJ1104" s="99"/>
      <c r="AK1104" s="99"/>
      <c r="AL1104" s="99"/>
      <c r="AM1104" s="99"/>
      <c r="AN1104" s="99"/>
      <c r="AO1104" s="99"/>
      <c r="AP1104" s="99"/>
      <c r="AQ1104" s="99"/>
      <c r="AR1104" s="99"/>
      <c r="AS1104" s="99"/>
      <c r="AT1104" s="99"/>
      <c r="AU1104" s="99"/>
      <c r="AV1104" s="99"/>
      <c r="AW1104" s="99"/>
      <c r="AX1104" s="99"/>
      <c r="AY1104" s="99"/>
    </row>
    <row r="1105" spans="30:51" ht="13">
      <c r="AD1105" s="99"/>
      <c r="AE1105" s="99"/>
      <c r="AF1105" s="99"/>
      <c r="AG1105" s="99"/>
      <c r="AH1105" s="99"/>
      <c r="AI1105" s="99"/>
      <c r="AJ1105" s="99"/>
      <c r="AK1105" s="99"/>
      <c r="AL1105" s="99"/>
      <c r="AM1105" s="99"/>
      <c r="AN1105" s="99"/>
      <c r="AO1105" s="99"/>
      <c r="AP1105" s="99"/>
      <c r="AQ1105" s="99"/>
      <c r="AR1105" s="99"/>
      <c r="AS1105" s="99"/>
      <c r="AT1105" s="99"/>
      <c r="AU1105" s="99"/>
      <c r="AV1105" s="99"/>
      <c r="AW1105" s="99"/>
      <c r="AX1105" s="99"/>
      <c r="AY1105" s="99"/>
    </row>
    <row r="1106" spans="30:51" ht="13">
      <c r="AD1106" s="99"/>
      <c r="AE1106" s="99"/>
      <c r="AF1106" s="99"/>
      <c r="AG1106" s="99"/>
      <c r="AH1106" s="99"/>
      <c r="AI1106" s="99"/>
      <c r="AJ1106" s="99"/>
      <c r="AK1106" s="99"/>
      <c r="AL1106" s="99"/>
      <c r="AM1106" s="99"/>
      <c r="AN1106" s="99"/>
      <c r="AO1106" s="99"/>
      <c r="AP1106" s="99"/>
      <c r="AQ1106" s="99"/>
      <c r="AR1106" s="99"/>
      <c r="AS1106" s="99"/>
      <c r="AT1106" s="99"/>
      <c r="AU1106" s="99"/>
      <c r="AV1106" s="99"/>
      <c r="AW1106" s="99"/>
      <c r="AX1106" s="99"/>
      <c r="AY1106" s="99"/>
    </row>
    <row r="1107" spans="30:51" ht="13">
      <c r="AD1107" s="99"/>
      <c r="AE1107" s="99"/>
      <c r="AF1107" s="99"/>
      <c r="AG1107" s="99"/>
      <c r="AH1107" s="99"/>
      <c r="AI1107" s="99"/>
      <c r="AJ1107" s="99"/>
      <c r="AK1107" s="99"/>
      <c r="AL1107" s="99"/>
      <c r="AM1107" s="99"/>
      <c r="AN1107" s="99"/>
      <c r="AO1107" s="99"/>
      <c r="AP1107" s="99"/>
      <c r="AQ1107" s="99"/>
      <c r="AR1107" s="99"/>
      <c r="AS1107" s="99"/>
      <c r="AT1107" s="99"/>
      <c r="AU1107" s="99"/>
      <c r="AV1107" s="99"/>
      <c r="AW1107" s="99"/>
      <c r="AX1107" s="99"/>
      <c r="AY1107" s="99"/>
    </row>
    <row r="1108" spans="30:51" ht="13">
      <c r="AD1108" s="99"/>
      <c r="AE1108" s="99"/>
      <c r="AF1108" s="99"/>
      <c r="AG1108" s="99"/>
      <c r="AH1108" s="99"/>
      <c r="AI1108" s="99"/>
      <c r="AJ1108" s="99"/>
      <c r="AK1108" s="99"/>
      <c r="AL1108" s="99"/>
      <c r="AM1108" s="99"/>
      <c r="AN1108" s="99"/>
      <c r="AO1108" s="99"/>
      <c r="AP1108" s="99"/>
      <c r="AQ1108" s="99"/>
      <c r="AR1108" s="99"/>
      <c r="AS1108" s="99"/>
      <c r="AT1108" s="99"/>
      <c r="AU1108" s="99"/>
      <c r="AV1108" s="99"/>
      <c r="AW1108" s="99"/>
      <c r="AX1108" s="99"/>
      <c r="AY1108" s="99"/>
    </row>
    <row r="1109" spans="30:51" ht="13">
      <c r="AD1109" s="99"/>
      <c r="AE1109" s="99"/>
      <c r="AF1109" s="99"/>
      <c r="AG1109" s="99"/>
      <c r="AH1109" s="99"/>
      <c r="AI1109" s="99"/>
      <c r="AJ1109" s="99"/>
      <c r="AK1109" s="99"/>
      <c r="AL1109" s="99"/>
      <c r="AM1109" s="99"/>
      <c r="AN1109" s="99"/>
      <c r="AO1109" s="99"/>
      <c r="AP1109" s="99"/>
      <c r="AQ1109" s="99"/>
      <c r="AR1109" s="99"/>
      <c r="AS1109" s="99"/>
      <c r="AT1109" s="99"/>
      <c r="AU1109" s="99"/>
      <c r="AV1109" s="99"/>
      <c r="AW1109" s="99"/>
      <c r="AX1109" s="99"/>
      <c r="AY1109" s="99"/>
    </row>
    <row r="1110" spans="30:51" ht="13">
      <c r="AD1110" s="99"/>
      <c r="AE1110" s="99"/>
      <c r="AF1110" s="99"/>
      <c r="AG1110" s="99"/>
      <c r="AH1110" s="99"/>
      <c r="AI1110" s="99"/>
      <c r="AJ1110" s="99"/>
      <c r="AK1110" s="99"/>
      <c r="AL1110" s="99"/>
      <c r="AM1110" s="99"/>
      <c r="AN1110" s="99"/>
      <c r="AO1110" s="99"/>
      <c r="AP1110" s="99"/>
      <c r="AQ1110" s="99"/>
      <c r="AR1110" s="99"/>
      <c r="AS1110" s="99"/>
      <c r="AT1110" s="99"/>
      <c r="AU1110" s="99"/>
      <c r="AV1110" s="99"/>
      <c r="AW1110" s="99"/>
      <c r="AX1110" s="99"/>
      <c r="AY1110" s="99"/>
    </row>
    <row r="1111" spans="30:51" ht="13">
      <c r="AD1111" s="99"/>
      <c r="AE1111" s="99"/>
      <c r="AF1111" s="99"/>
      <c r="AG1111" s="99"/>
      <c r="AH1111" s="99"/>
      <c r="AI1111" s="99"/>
      <c r="AJ1111" s="99"/>
      <c r="AK1111" s="99"/>
      <c r="AL1111" s="99"/>
      <c r="AM1111" s="99"/>
      <c r="AN1111" s="99"/>
      <c r="AO1111" s="99"/>
      <c r="AP1111" s="99"/>
      <c r="AQ1111" s="99"/>
      <c r="AR1111" s="99"/>
      <c r="AS1111" s="99"/>
      <c r="AT1111" s="99"/>
      <c r="AU1111" s="99"/>
      <c r="AV1111" s="99"/>
      <c r="AW1111" s="99"/>
      <c r="AX1111" s="99"/>
      <c r="AY1111" s="99"/>
    </row>
    <row r="1112" spans="30:51" ht="13">
      <c r="AD1112" s="99"/>
      <c r="AE1112" s="99"/>
      <c r="AF1112" s="99"/>
      <c r="AG1112" s="99"/>
      <c r="AH1112" s="99"/>
      <c r="AI1112" s="99"/>
      <c r="AJ1112" s="99"/>
      <c r="AK1112" s="99"/>
      <c r="AL1112" s="99"/>
      <c r="AM1112" s="99"/>
      <c r="AN1112" s="99"/>
      <c r="AO1112" s="99"/>
      <c r="AP1112" s="99"/>
      <c r="AQ1112" s="99"/>
      <c r="AR1112" s="99"/>
      <c r="AS1112" s="99"/>
      <c r="AT1112" s="99"/>
      <c r="AU1112" s="99"/>
      <c r="AV1112" s="99"/>
      <c r="AW1112" s="99"/>
      <c r="AX1112" s="99"/>
      <c r="AY1112" s="99"/>
    </row>
    <row r="1113" spans="30:51" ht="13">
      <c r="AD1113" s="99"/>
      <c r="AE1113" s="99"/>
      <c r="AF1113" s="99"/>
      <c r="AG1113" s="99"/>
      <c r="AH1113" s="99"/>
      <c r="AI1113" s="99"/>
      <c r="AJ1113" s="99"/>
      <c r="AK1113" s="99"/>
      <c r="AL1113" s="99"/>
      <c r="AM1113" s="99"/>
      <c r="AN1113" s="99"/>
      <c r="AO1113" s="99"/>
      <c r="AP1113" s="99"/>
      <c r="AQ1113" s="99"/>
      <c r="AR1113" s="99"/>
      <c r="AS1113" s="99"/>
      <c r="AT1113" s="99"/>
      <c r="AU1113" s="99"/>
      <c r="AV1113" s="99"/>
      <c r="AW1113" s="99"/>
      <c r="AX1113" s="99"/>
      <c r="AY1113" s="99"/>
    </row>
    <row r="1114" spans="30:51" ht="13">
      <c r="AD1114" s="99"/>
      <c r="AE1114" s="99"/>
      <c r="AF1114" s="99"/>
      <c r="AG1114" s="99"/>
      <c r="AH1114" s="99"/>
      <c r="AI1114" s="99"/>
      <c r="AJ1114" s="99"/>
      <c r="AK1114" s="99"/>
      <c r="AL1114" s="99"/>
      <c r="AM1114" s="99"/>
      <c r="AN1114" s="99"/>
      <c r="AO1114" s="99"/>
      <c r="AP1114" s="99"/>
      <c r="AQ1114" s="99"/>
      <c r="AR1114" s="99"/>
      <c r="AS1114" s="99"/>
      <c r="AT1114" s="99"/>
      <c r="AU1114" s="99"/>
      <c r="AV1114" s="99"/>
      <c r="AW1114" s="99"/>
      <c r="AX1114" s="99"/>
      <c r="AY1114" s="99"/>
    </row>
    <row r="1115" spans="30:51" ht="13">
      <c r="AD1115" s="99"/>
      <c r="AE1115" s="99"/>
      <c r="AF1115" s="99"/>
      <c r="AG1115" s="99"/>
      <c r="AH1115" s="99"/>
      <c r="AI1115" s="99"/>
      <c r="AJ1115" s="99"/>
      <c r="AK1115" s="99"/>
      <c r="AL1115" s="99"/>
      <c r="AM1115" s="99"/>
      <c r="AN1115" s="99"/>
      <c r="AO1115" s="99"/>
      <c r="AP1115" s="99"/>
      <c r="AQ1115" s="99"/>
      <c r="AR1115" s="99"/>
      <c r="AS1115" s="99"/>
      <c r="AT1115" s="99"/>
      <c r="AU1115" s="99"/>
      <c r="AV1115" s="99"/>
      <c r="AW1115" s="99"/>
      <c r="AX1115" s="99"/>
      <c r="AY1115" s="99"/>
    </row>
    <row r="1116" spans="30:51" ht="13">
      <c r="AD1116" s="99"/>
      <c r="AE1116" s="99"/>
      <c r="AF1116" s="99"/>
      <c r="AG1116" s="99"/>
      <c r="AH1116" s="99"/>
      <c r="AI1116" s="99"/>
      <c r="AJ1116" s="99"/>
      <c r="AK1116" s="99"/>
      <c r="AL1116" s="99"/>
      <c r="AM1116" s="99"/>
      <c r="AN1116" s="99"/>
      <c r="AO1116" s="99"/>
      <c r="AP1116" s="99"/>
      <c r="AQ1116" s="99"/>
      <c r="AR1116" s="99"/>
      <c r="AS1116" s="99"/>
      <c r="AT1116" s="99"/>
      <c r="AU1116" s="99"/>
      <c r="AV1116" s="99"/>
      <c r="AW1116" s="99"/>
      <c r="AX1116" s="99"/>
      <c r="AY1116" s="99"/>
    </row>
    <row r="1117" spans="30:51" ht="13">
      <c r="AD1117" s="99"/>
      <c r="AE1117" s="99"/>
      <c r="AF1117" s="99"/>
      <c r="AG1117" s="99"/>
      <c r="AH1117" s="99"/>
      <c r="AI1117" s="99"/>
      <c r="AJ1117" s="99"/>
      <c r="AK1117" s="99"/>
      <c r="AL1117" s="99"/>
      <c r="AM1117" s="99"/>
      <c r="AN1117" s="99"/>
      <c r="AO1117" s="99"/>
      <c r="AP1117" s="99"/>
      <c r="AQ1117" s="99"/>
      <c r="AR1117" s="99"/>
      <c r="AS1117" s="99"/>
      <c r="AT1117" s="99"/>
      <c r="AU1117" s="99"/>
      <c r="AV1117" s="99"/>
      <c r="AW1117" s="99"/>
      <c r="AX1117" s="99"/>
      <c r="AY1117" s="99"/>
    </row>
    <row r="1118" spans="30:51" ht="13">
      <c r="AD1118" s="99"/>
      <c r="AE1118" s="99"/>
      <c r="AF1118" s="99"/>
      <c r="AG1118" s="99"/>
      <c r="AH1118" s="99"/>
      <c r="AI1118" s="99"/>
      <c r="AJ1118" s="99"/>
      <c r="AK1118" s="99"/>
      <c r="AL1118" s="99"/>
      <c r="AM1118" s="99"/>
      <c r="AN1118" s="99"/>
      <c r="AO1118" s="99"/>
      <c r="AP1118" s="99"/>
      <c r="AQ1118" s="99"/>
      <c r="AR1118" s="99"/>
      <c r="AS1118" s="99"/>
      <c r="AT1118" s="99"/>
      <c r="AU1118" s="99"/>
      <c r="AV1118" s="99"/>
      <c r="AW1118" s="99"/>
      <c r="AX1118" s="99"/>
      <c r="AY1118" s="99"/>
    </row>
    <row r="1119" spans="30:51" ht="13">
      <c r="AD1119" s="99"/>
      <c r="AE1119" s="99"/>
      <c r="AF1119" s="99"/>
      <c r="AG1119" s="99"/>
      <c r="AH1119" s="99"/>
      <c r="AI1119" s="99"/>
      <c r="AJ1119" s="99"/>
      <c r="AK1119" s="99"/>
      <c r="AL1119" s="99"/>
      <c r="AM1119" s="99"/>
      <c r="AN1119" s="99"/>
      <c r="AO1119" s="99"/>
      <c r="AP1119" s="99"/>
      <c r="AQ1119" s="99"/>
      <c r="AR1119" s="99"/>
      <c r="AS1119" s="99"/>
      <c r="AT1119" s="99"/>
      <c r="AU1119" s="99"/>
      <c r="AV1119" s="99"/>
      <c r="AW1119" s="99"/>
      <c r="AX1119" s="99"/>
      <c r="AY1119" s="99"/>
    </row>
    <row r="1120" spans="30:51" ht="13">
      <c r="AD1120" s="99"/>
      <c r="AE1120" s="99"/>
      <c r="AF1120" s="99"/>
      <c r="AG1120" s="99"/>
      <c r="AH1120" s="99"/>
      <c r="AI1120" s="99"/>
      <c r="AJ1120" s="99"/>
      <c r="AK1120" s="99"/>
      <c r="AL1120" s="99"/>
      <c r="AM1120" s="99"/>
      <c r="AN1120" s="99"/>
      <c r="AO1120" s="99"/>
      <c r="AP1120" s="99"/>
      <c r="AQ1120" s="99"/>
      <c r="AR1120" s="99"/>
      <c r="AS1120" s="99"/>
      <c r="AT1120" s="99"/>
      <c r="AU1120" s="99"/>
      <c r="AV1120" s="99"/>
      <c r="AW1120" s="99"/>
      <c r="AX1120" s="99"/>
      <c r="AY1120" s="99"/>
    </row>
    <row r="1121" spans="30:51" ht="13">
      <c r="AD1121" s="99"/>
      <c r="AE1121" s="99"/>
      <c r="AF1121" s="99"/>
      <c r="AG1121" s="99"/>
      <c r="AH1121" s="99"/>
      <c r="AI1121" s="99"/>
      <c r="AJ1121" s="99"/>
      <c r="AK1121" s="99"/>
      <c r="AL1121" s="99"/>
      <c r="AM1121" s="99"/>
      <c r="AN1121" s="99"/>
      <c r="AO1121" s="99"/>
      <c r="AP1121" s="99"/>
      <c r="AQ1121" s="99"/>
      <c r="AR1121" s="99"/>
      <c r="AS1121" s="99"/>
      <c r="AT1121" s="99"/>
      <c r="AU1121" s="99"/>
      <c r="AV1121" s="99"/>
      <c r="AW1121" s="99"/>
      <c r="AX1121" s="99"/>
      <c r="AY1121" s="99"/>
    </row>
    <row r="1122" spans="30:51" ht="13">
      <c r="AD1122" s="99"/>
      <c r="AE1122" s="99"/>
      <c r="AF1122" s="99"/>
      <c r="AG1122" s="99"/>
      <c r="AH1122" s="99"/>
      <c r="AI1122" s="99"/>
      <c r="AJ1122" s="99"/>
      <c r="AK1122" s="99"/>
      <c r="AL1122" s="99"/>
      <c r="AM1122" s="99"/>
      <c r="AN1122" s="99"/>
      <c r="AO1122" s="99"/>
      <c r="AP1122" s="99"/>
      <c r="AQ1122" s="99"/>
      <c r="AR1122" s="99"/>
      <c r="AS1122" s="99"/>
      <c r="AT1122" s="99"/>
      <c r="AU1122" s="99"/>
      <c r="AV1122" s="99"/>
      <c r="AW1122" s="99"/>
      <c r="AX1122" s="99"/>
      <c r="AY1122" s="99"/>
    </row>
    <row r="1123" spans="30:51" ht="13">
      <c r="AD1123" s="99"/>
      <c r="AE1123" s="99"/>
      <c r="AF1123" s="99"/>
      <c r="AG1123" s="99"/>
      <c r="AH1123" s="99"/>
      <c r="AI1123" s="99"/>
      <c r="AJ1123" s="99"/>
      <c r="AK1123" s="99"/>
      <c r="AL1123" s="99"/>
      <c r="AM1123" s="99"/>
      <c r="AN1123" s="99"/>
      <c r="AO1123" s="99"/>
      <c r="AP1123" s="99"/>
      <c r="AQ1123" s="99"/>
      <c r="AR1123" s="99"/>
      <c r="AS1123" s="99"/>
      <c r="AT1123" s="99"/>
      <c r="AU1123" s="99"/>
      <c r="AV1123" s="99"/>
      <c r="AW1123" s="99"/>
      <c r="AX1123" s="99"/>
      <c r="AY1123" s="99"/>
    </row>
    <row r="1124" spans="30:51" ht="13">
      <c r="AD1124" s="99"/>
      <c r="AE1124" s="99"/>
      <c r="AF1124" s="99"/>
      <c r="AG1124" s="99"/>
      <c r="AH1124" s="99"/>
      <c r="AI1124" s="99"/>
      <c r="AJ1124" s="99"/>
      <c r="AK1124" s="99"/>
      <c r="AL1124" s="99"/>
      <c r="AM1124" s="99"/>
      <c r="AN1124" s="99"/>
      <c r="AO1124" s="99"/>
      <c r="AP1124" s="99"/>
      <c r="AQ1124" s="99"/>
      <c r="AR1124" s="99"/>
      <c r="AS1124" s="99"/>
      <c r="AT1124" s="99"/>
      <c r="AU1124" s="99"/>
      <c r="AV1124" s="99"/>
      <c r="AW1124" s="99"/>
      <c r="AX1124" s="99"/>
      <c r="AY1124" s="99"/>
    </row>
    <row r="1125" spans="30:51" ht="13">
      <c r="AD1125" s="99"/>
      <c r="AE1125" s="99"/>
      <c r="AF1125" s="99"/>
      <c r="AG1125" s="99"/>
      <c r="AH1125" s="99"/>
      <c r="AI1125" s="99"/>
      <c r="AJ1125" s="99"/>
      <c r="AK1125" s="99"/>
      <c r="AL1125" s="99"/>
      <c r="AM1125" s="99"/>
      <c r="AN1125" s="99"/>
      <c r="AO1125" s="99"/>
      <c r="AP1125" s="99"/>
      <c r="AQ1125" s="99"/>
      <c r="AR1125" s="99"/>
      <c r="AS1125" s="99"/>
      <c r="AT1125" s="99"/>
      <c r="AU1125" s="99"/>
      <c r="AV1125" s="99"/>
      <c r="AW1125" s="99"/>
      <c r="AX1125" s="99"/>
      <c r="AY1125" s="99"/>
    </row>
    <row r="1126" spans="30:51" ht="13">
      <c r="AD1126" s="99"/>
      <c r="AE1126" s="99"/>
      <c r="AF1126" s="99"/>
      <c r="AG1126" s="99"/>
      <c r="AH1126" s="99"/>
      <c r="AI1126" s="99"/>
      <c r="AJ1126" s="99"/>
      <c r="AK1126" s="99"/>
      <c r="AL1126" s="99"/>
      <c r="AM1126" s="99"/>
      <c r="AN1126" s="99"/>
      <c r="AO1126" s="99"/>
      <c r="AP1126" s="99"/>
      <c r="AQ1126" s="99"/>
      <c r="AR1126" s="99"/>
      <c r="AS1126" s="99"/>
      <c r="AT1126" s="99"/>
      <c r="AU1126" s="99"/>
      <c r="AV1126" s="99"/>
      <c r="AW1126" s="99"/>
      <c r="AX1126" s="99"/>
      <c r="AY1126" s="99"/>
    </row>
    <row r="1127" spans="30:51" ht="13">
      <c r="AD1127" s="99"/>
      <c r="AE1127" s="99"/>
      <c r="AF1127" s="99"/>
      <c r="AG1127" s="99"/>
      <c r="AH1127" s="99"/>
      <c r="AI1127" s="99"/>
      <c r="AJ1127" s="99"/>
      <c r="AK1127" s="99"/>
      <c r="AL1127" s="99"/>
      <c r="AM1127" s="99"/>
      <c r="AN1127" s="99"/>
      <c r="AO1127" s="99"/>
      <c r="AP1127" s="99"/>
      <c r="AQ1127" s="99"/>
      <c r="AR1127" s="99"/>
      <c r="AS1127" s="99"/>
      <c r="AT1127" s="99"/>
      <c r="AU1127" s="99"/>
      <c r="AV1127" s="99"/>
      <c r="AW1127" s="99"/>
      <c r="AX1127" s="99"/>
      <c r="AY1127" s="99"/>
    </row>
    <row r="1128" spans="30:51" ht="13">
      <c r="AD1128" s="99"/>
      <c r="AE1128" s="99"/>
      <c r="AF1128" s="99"/>
      <c r="AG1128" s="99"/>
      <c r="AH1128" s="99"/>
      <c r="AI1128" s="99"/>
      <c r="AJ1128" s="99"/>
      <c r="AK1128" s="99"/>
      <c r="AL1128" s="99"/>
      <c r="AM1128" s="99"/>
      <c r="AN1128" s="99"/>
      <c r="AO1128" s="99"/>
      <c r="AP1128" s="99"/>
      <c r="AQ1128" s="99"/>
      <c r="AR1128" s="99"/>
      <c r="AS1128" s="99"/>
      <c r="AT1128" s="99"/>
      <c r="AU1128" s="99"/>
      <c r="AV1128" s="99"/>
      <c r="AW1128" s="99"/>
      <c r="AX1128" s="99"/>
      <c r="AY1128" s="99"/>
    </row>
    <row r="1129" spans="30:51" ht="13">
      <c r="AD1129" s="99"/>
      <c r="AE1129" s="99"/>
      <c r="AF1129" s="99"/>
      <c r="AG1129" s="99"/>
      <c r="AH1129" s="99"/>
      <c r="AI1129" s="99"/>
      <c r="AJ1129" s="99"/>
      <c r="AK1129" s="99"/>
      <c r="AL1129" s="99"/>
      <c r="AM1129" s="99"/>
      <c r="AN1129" s="99"/>
      <c r="AO1129" s="99"/>
      <c r="AP1129" s="99"/>
      <c r="AQ1129" s="99"/>
      <c r="AR1129" s="99"/>
      <c r="AS1129" s="99"/>
      <c r="AT1129" s="99"/>
      <c r="AU1129" s="99"/>
      <c r="AV1129" s="99"/>
      <c r="AW1129" s="99"/>
      <c r="AX1129" s="99"/>
      <c r="AY1129" s="99"/>
    </row>
    <row r="1130" spans="30:51" ht="13">
      <c r="AD1130" s="99"/>
      <c r="AE1130" s="99"/>
      <c r="AF1130" s="99"/>
      <c r="AG1130" s="99"/>
      <c r="AH1130" s="99"/>
      <c r="AI1130" s="99"/>
      <c r="AJ1130" s="99"/>
      <c r="AK1130" s="99"/>
      <c r="AL1130" s="99"/>
      <c r="AM1130" s="99"/>
      <c r="AN1130" s="99"/>
      <c r="AO1130" s="99"/>
      <c r="AP1130" s="99"/>
      <c r="AQ1130" s="99"/>
      <c r="AR1130" s="99"/>
      <c r="AS1130" s="99"/>
      <c r="AT1130" s="99"/>
      <c r="AU1130" s="99"/>
      <c r="AV1130" s="99"/>
      <c r="AW1130" s="99"/>
      <c r="AX1130" s="99"/>
      <c r="AY1130" s="99"/>
    </row>
    <row r="1131" spans="30:51" ht="13">
      <c r="AD1131" s="99"/>
      <c r="AE1131" s="99"/>
      <c r="AF1131" s="99"/>
      <c r="AG1131" s="99"/>
      <c r="AH1131" s="99"/>
      <c r="AI1131" s="99"/>
      <c r="AJ1131" s="99"/>
      <c r="AK1131" s="99"/>
      <c r="AL1131" s="99"/>
      <c r="AM1131" s="99"/>
      <c r="AN1131" s="99"/>
      <c r="AO1131" s="99"/>
      <c r="AP1131" s="99"/>
      <c r="AQ1131" s="99"/>
      <c r="AR1131" s="99"/>
      <c r="AS1131" s="99"/>
      <c r="AT1131" s="99"/>
      <c r="AU1131" s="99"/>
      <c r="AV1131" s="99"/>
      <c r="AW1131" s="99"/>
      <c r="AX1131" s="99"/>
      <c r="AY1131" s="99"/>
    </row>
    <row r="1132" spans="30:51" ht="13">
      <c r="AD1132" s="99"/>
      <c r="AE1132" s="99"/>
      <c r="AF1132" s="99"/>
      <c r="AG1132" s="99"/>
      <c r="AH1132" s="99"/>
      <c r="AI1132" s="99"/>
      <c r="AJ1132" s="99"/>
      <c r="AK1132" s="99"/>
      <c r="AL1132" s="99"/>
      <c r="AM1132" s="99"/>
      <c r="AN1132" s="99"/>
      <c r="AO1132" s="99"/>
      <c r="AP1132" s="99"/>
      <c r="AQ1132" s="99"/>
      <c r="AR1132" s="99"/>
      <c r="AS1132" s="99"/>
      <c r="AT1132" s="99"/>
      <c r="AU1132" s="99"/>
      <c r="AV1132" s="99"/>
      <c r="AW1132" s="99"/>
      <c r="AX1132" s="99"/>
      <c r="AY1132" s="99"/>
    </row>
    <row r="1133" spans="30:51" ht="13">
      <c r="AD1133" s="99"/>
      <c r="AE1133" s="99"/>
      <c r="AF1133" s="99"/>
      <c r="AG1133" s="99"/>
      <c r="AH1133" s="99"/>
      <c r="AI1133" s="99"/>
      <c r="AJ1133" s="99"/>
      <c r="AK1133" s="99"/>
      <c r="AL1133" s="99"/>
      <c r="AM1133" s="99"/>
      <c r="AN1133" s="99"/>
      <c r="AO1133" s="99"/>
      <c r="AP1133" s="99"/>
      <c r="AQ1133" s="99"/>
      <c r="AR1133" s="99"/>
      <c r="AS1133" s="99"/>
      <c r="AT1133" s="99"/>
      <c r="AU1133" s="99"/>
      <c r="AV1133" s="99"/>
      <c r="AW1133" s="99"/>
      <c r="AX1133" s="99"/>
      <c r="AY1133" s="99"/>
    </row>
    <row r="1134" spans="30:51" ht="13">
      <c r="AD1134" s="99"/>
      <c r="AE1134" s="99"/>
      <c r="AF1134" s="99"/>
      <c r="AG1134" s="99"/>
      <c r="AH1134" s="99"/>
      <c r="AI1134" s="99"/>
      <c r="AJ1134" s="99"/>
      <c r="AK1134" s="99"/>
      <c r="AL1134" s="99"/>
      <c r="AM1134" s="99"/>
      <c r="AN1134" s="99"/>
      <c r="AO1134" s="99"/>
      <c r="AP1134" s="99"/>
      <c r="AQ1134" s="99"/>
      <c r="AR1134" s="99"/>
      <c r="AS1134" s="99"/>
      <c r="AT1134" s="99"/>
      <c r="AU1134" s="99"/>
      <c r="AV1134" s="99"/>
      <c r="AW1134" s="99"/>
      <c r="AX1134" s="99"/>
      <c r="AY1134" s="99"/>
    </row>
    <row r="1135" spans="30:51" ht="13">
      <c r="AD1135" s="99"/>
      <c r="AE1135" s="99"/>
      <c r="AF1135" s="99"/>
      <c r="AG1135" s="99"/>
      <c r="AH1135" s="99"/>
      <c r="AI1135" s="99"/>
      <c r="AJ1135" s="99"/>
      <c r="AK1135" s="99"/>
      <c r="AL1135" s="99"/>
      <c r="AM1135" s="99"/>
      <c r="AN1135" s="99"/>
      <c r="AO1135" s="99"/>
      <c r="AP1135" s="99"/>
      <c r="AQ1135" s="99"/>
      <c r="AR1135" s="99"/>
      <c r="AS1135" s="99"/>
      <c r="AT1135" s="99"/>
      <c r="AU1135" s="99"/>
      <c r="AV1135" s="99"/>
      <c r="AW1135" s="99"/>
      <c r="AX1135" s="99"/>
      <c r="AY1135" s="99"/>
    </row>
    <row r="1136" spans="30:51" ht="13">
      <c r="AD1136" s="99"/>
      <c r="AE1136" s="99"/>
      <c r="AF1136" s="99"/>
      <c r="AG1136" s="99"/>
      <c r="AH1136" s="99"/>
      <c r="AI1136" s="99"/>
      <c r="AJ1136" s="99"/>
      <c r="AK1136" s="99"/>
      <c r="AL1136" s="99"/>
      <c r="AM1136" s="99"/>
      <c r="AN1136" s="99"/>
      <c r="AO1136" s="99"/>
      <c r="AP1136" s="99"/>
      <c r="AQ1136" s="99"/>
      <c r="AR1136" s="99"/>
      <c r="AS1136" s="99"/>
      <c r="AT1136" s="99"/>
      <c r="AU1136" s="99"/>
      <c r="AV1136" s="99"/>
      <c r="AW1136" s="99"/>
      <c r="AX1136" s="99"/>
      <c r="AY1136" s="99"/>
    </row>
    <row r="1137" spans="30:51" ht="13">
      <c r="AD1137" s="99"/>
      <c r="AE1137" s="99"/>
      <c r="AF1137" s="99"/>
      <c r="AG1137" s="99"/>
      <c r="AH1137" s="99"/>
      <c r="AI1137" s="99"/>
      <c r="AJ1137" s="99"/>
      <c r="AK1137" s="99"/>
      <c r="AL1137" s="99"/>
      <c r="AM1137" s="99"/>
      <c r="AN1137" s="99"/>
      <c r="AO1137" s="99"/>
      <c r="AP1137" s="99"/>
      <c r="AQ1137" s="99"/>
      <c r="AR1137" s="99"/>
      <c r="AS1137" s="99"/>
      <c r="AT1137" s="99"/>
      <c r="AU1137" s="99"/>
      <c r="AV1137" s="99"/>
      <c r="AW1137" s="99"/>
      <c r="AX1137" s="99"/>
      <c r="AY1137" s="99"/>
    </row>
    <row r="1138" spans="30:51" ht="13">
      <c r="AD1138" s="99"/>
      <c r="AE1138" s="99"/>
      <c r="AF1138" s="99"/>
      <c r="AG1138" s="99"/>
      <c r="AH1138" s="99"/>
      <c r="AI1138" s="99"/>
      <c r="AJ1138" s="99"/>
      <c r="AK1138" s="99"/>
      <c r="AL1138" s="99"/>
      <c r="AM1138" s="99"/>
      <c r="AN1138" s="99"/>
      <c r="AO1138" s="99"/>
      <c r="AP1138" s="99"/>
      <c r="AQ1138" s="99"/>
      <c r="AR1138" s="99"/>
      <c r="AS1138" s="99"/>
      <c r="AT1138" s="99"/>
      <c r="AU1138" s="99"/>
      <c r="AV1138" s="99"/>
      <c r="AW1138" s="99"/>
      <c r="AX1138" s="99"/>
      <c r="AY1138" s="99"/>
    </row>
    <row r="1139" spans="30:51" ht="13">
      <c r="AD1139" s="99"/>
      <c r="AE1139" s="99"/>
      <c r="AF1139" s="99"/>
      <c r="AG1139" s="99"/>
      <c r="AH1139" s="99"/>
      <c r="AI1139" s="99"/>
      <c r="AJ1139" s="99"/>
      <c r="AK1139" s="99"/>
      <c r="AL1139" s="99"/>
      <c r="AM1139" s="99"/>
      <c r="AN1139" s="99"/>
      <c r="AO1139" s="99"/>
      <c r="AP1139" s="99"/>
      <c r="AQ1139" s="99"/>
      <c r="AR1139" s="99"/>
      <c r="AS1139" s="99"/>
      <c r="AT1139" s="99"/>
      <c r="AU1139" s="99"/>
      <c r="AV1139" s="99"/>
      <c r="AW1139" s="99"/>
      <c r="AX1139" s="99"/>
      <c r="AY1139" s="99"/>
    </row>
    <row r="1140" spans="30:51" ht="13">
      <c r="AD1140" s="99"/>
      <c r="AE1140" s="99"/>
      <c r="AF1140" s="99"/>
      <c r="AG1140" s="99"/>
      <c r="AH1140" s="99"/>
      <c r="AI1140" s="99"/>
      <c r="AJ1140" s="99"/>
      <c r="AK1140" s="99"/>
      <c r="AL1140" s="99"/>
      <c r="AM1140" s="99"/>
      <c r="AN1140" s="99"/>
      <c r="AO1140" s="99"/>
      <c r="AP1140" s="99"/>
      <c r="AQ1140" s="99"/>
      <c r="AR1140" s="99"/>
      <c r="AS1140" s="99"/>
      <c r="AT1140" s="99"/>
      <c r="AU1140" s="99"/>
      <c r="AV1140" s="99"/>
      <c r="AW1140" s="99"/>
      <c r="AX1140" s="99"/>
      <c r="AY1140" s="99"/>
    </row>
    <row r="1141" spans="30:51" ht="13">
      <c r="AD1141" s="99"/>
      <c r="AE1141" s="99"/>
      <c r="AF1141" s="99"/>
      <c r="AG1141" s="99"/>
      <c r="AH1141" s="99"/>
      <c r="AI1141" s="99"/>
      <c r="AJ1141" s="99"/>
      <c r="AK1141" s="99"/>
      <c r="AL1141" s="99"/>
      <c r="AM1141" s="99"/>
      <c r="AN1141" s="99"/>
      <c r="AO1141" s="99"/>
      <c r="AP1141" s="99"/>
      <c r="AQ1141" s="99"/>
      <c r="AR1141" s="99"/>
      <c r="AS1141" s="99"/>
      <c r="AT1141" s="99"/>
      <c r="AU1141" s="99"/>
      <c r="AV1141" s="99"/>
      <c r="AW1141" s="99"/>
      <c r="AX1141" s="99"/>
      <c r="AY1141" s="99"/>
    </row>
    <row r="1142" spans="30:51" ht="13">
      <c r="AD1142" s="99"/>
      <c r="AE1142" s="99"/>
      <c r="AF1142" s="99"/>
      <c r="AG1142" s="99"/>
      <c r="AH1142" s="99"/>
      <c r="AI1142" s="99"/>
      <c r="AJ1142" s="99"/>
      <c r="AK1142" s="99"/>
      <c r="AL1142" s="99"/>
      <c r="AM1142" s="99"/>
      <c r="AN1142" s="99"/>
      <c r="AO1142" s="99"/>
      <c r="AP1142" s="99"/>
      <c r="AQ1142" s="99"/>
      <c r="AR1142" s="99"/>
      <c r="AS1142" s="99"/>
      <c r="AT1142" s="99"/>
      <c r="AU1142" s="99"/>
      <c r="AV1142" s="99"/>
      <c r="AW1142" s="99"/>
      <c r="AX1142" s="99"/>
      <c r="AY1142" s="99"/>
    </row>
    <row r="1143" spans="30:51" ht="13">
      <c r="AD1143" s="99"/>
      <c r="AE1143" s="99"/>
      <c r="AF1143" s="99"/>
      <c r="AG1143" s="99"/>
      <c r="AH1143" s="99"/>
      <c r="AI1143" s="99"/>
      <c r="AJ1143" s="99"/>
      <c r="AK1143" s="99"/>
      <c r="AL1143" s="99"/>
      <c r="AM1143" s="99"/>
      <c r="AN1143" s="99"/>
      <c r="AO1143" s="99"/>
      <c r="AP1143" s="99"/>
      <c r="AQ1143" s="99"/>
      <c r="AR1143" s="99"/>
      <c r="AS1143" s="99"/>
      <c r="AT1143" s="99"/>
      <c r="AU1143" s="99"/>
      <c r="AV1143" s="99"/>
      <c r="AW1143" s="99"/>
      <c r="AX1143" s="99"/>
      <c r="AY1143" s="99"/>
    </row>
    <row r="1144" spans="30:51" ht="13">
      <c r="AD1144" s="99"/>
      <c r="AE1144" s="99"/>
      <c r="AF1144" s="99"/>
      <c r="AG1144" s="99"/>
      <c r="AH1144" s="99"/>
      <c r="AI1144" s="99"/>
      <c r="AJ1144" s="99"/>
      <c r="AK1144" s="99"/>
      <c r="AL1144" s="99"/>
      <c r="AM1144" s="99"/>
      <c r="AN1144" s="99"/>
      <c r="AO1144" s="99"/>
      <c r="AP1144" s="99"/>
      <c r="AQ1144" s="99"/>
      <c r="AR1144" s="99"/>
      <c r="AS1144" s="99"/>
      <c r="AT1144" s="99"/>
      <c r="AU1144" s="99"/>
      <c r="AV1144" s="99"/>
      <c r="AW1144" s="99"/>
      <c r="AX1144" s="99"/>
      <c r="AY1144" s="99"/>
    </row>
    <row r="1145" spans="30:51" ht="13">
      <c r="AD1145" s="99"/>
      <c r="AE1145" s="99"/>
      <c r="AF1145" s="99"/>
      <c r="AG1145" s="99"/>
      <c r="AH1145" s="99"/>
      <c r="AI1145" s="99"/>
      <c r="AJ1145" s="99"/>
      <c r="AK1145" s="99"/>
      <c r="AL1145" s="99"/>
      <c r="AM1145" s="99"/>
      <c r="AN1145" s="99"/>
      <c r="AO1145" s="99"/>
      <c r="AP1145" s="99"/>
      <c r="AQ1145" s="99"/>
      <c r="AR1145" s="99"/>
      <c r="AS1145" s="99"/>
      <c r="AT1145" s="99"/>
      <c r="AU1145" s="99"/>
      <c r="AV1145" s="99"/>
      <c r="AW1145" s="99"/>
      <c r="AX1145" s="99"/>
      <c r="AY1145" s="99"/>
    </row>
    <row r="1146" spans="30:51" ht="13">
      <c r="AD1146" s="99"/>
      <c r="AE1146" s="99"/>
      <c r="AF1146" s="99"/>
      <c r="AG1146" s="99"/>
      <c r="AH1146" s="99"/>
      <c r="AI1146" s="99"/>
      <c r="AJ1146" s="99"/>
      <c r="AK1146" s="99"/>
      <c r="AL1146" s="99"/>
      <c r="AM1146" s="99"/>
      <c r="AN1146" s="99"/>
      <c r="AO1146" s="99"/>
      <c r="AP1146" s="99"/>
      <c r="AQ1146" s="99"/>
      <c r="AR1146" s="99"/>
      <c r="AS1146" s="99"/>
      <c r="AT1146" s="99"/>
      <c r="AU1146" s="99"/>
      <c r="AV1146" s="99"/>
      <c r="AW1146" s="99"/>
      <c r="AX1146" s="99"/>
      <c r="AY1146" s="99"/>
    </row>
    <row r="1147" spans="30:51" ht="13">
      <c r="AD1147" s="99"/>
      <c r="AE1147" s="99"/>
      <c r="AF1147" s="99"/>
      <c r="AG1147" s="99"/>
      <c r="AH1147" s="99"/>
      <c r="AI1147" s="99"/>
      <c r="AJ1147" s="99"/>
      <c r="AK1147" s="99"/>
      <c r="AL1147" s="99"/>
      <c r="AM1147" s="99"/>
      <c r="AN1147" s="99"/>
      <c r="AO1147" s="99"/>
      <c r="AP1147" s="99"/>
      <c r="AQ1147" s="99"/>
      <c r="AR1147" s="99"/>
      <c r="AS1147" s="99"/>
      <c r="AT1147" s="99"/>
      <c r="AU1147" s="99"/>
      <c r="AV1147" s="99"/>
      <c r="AW1147" s="99"/>
      <c r="AX1147" s="99"/>
      <c r="AY1147" s="99"/>
    </row>
    <row r="1148" spans="30:51" ht="13">
      <c r="AD1148" s="99"/>
      <c r="AE1148" s="99"/>
      <c r="AF1148" s="99"/>
      <c r="AG1148" s="99"/>
      <c r="AH1148" s="99"/>
      <c r="AI1148" s="99"/>
      <c r="AJ1148" s="99"/>
      <c r="AK1148" s="99"/>
      <c r="AL1148" s="99"/>
      <c r="AM1148" s="99"/>
      <c r="AN1148" s="99"/>
      <c r="AO1148" s="99"/>
      <c r="AP1148" s="99"/>
      <c r="AQ1148" s="99"/>
      <c r="AR1148" s="99"/>
      <c r="AS1148" s="99"/>
      <c r="AT1148" s="99"/>
      <c r="AU1148" s="99"/>
      <c r="AV1148" s="99"/>
      <c r="AW1148" s="99"/>
      <c r="AX1148" s="99"/>
      <c r="AY1148" s="99"/>
    </row>
    <row r="1149" spans="30:51" ht="13">
      <c r="AD1149" s="99"/>
      <c r="AE1149" s="99"/>
      <c r="AF1149" s="99"/>
      <c r="AG1149" s="99"/>
      <c r="AH1149" s="99"/>
      <c r="AI1149" s="99"/>
      <c r="AJ1149" s="99"/>
      <c r="AK1149" s="99"/>
      <c r="AL1149" s="99"/>
      <c r="AM1149" s="99"/>
      <c r="AN1149" s="99"/>
      <c r="AO1149" s="99"/>
      <c r="AP1149" s="99"/>
      <c r="AQ1149" s="99"/>
      <c r="AR1149" s="99"/>
      <c r="AS1149" s="99"/>
      <c r="AT1149" s="99"/>
      <c r="AU1149" s="99"/>
      <c r="AV1149" s="99"/>
      <c r="AW1149" s="99"/>
      <c r="AX1149" s="99"/>
      <c r="AY1149" s="99"/>
    </row>
    <row r="1150" spans="30:51" ht="13">
      <c r="AD1150" s="99"/>
      <c r="AE1150" s="99"/>
      <c r="AF1150" s="99"/>
      <c r="AG1150" s="99"/>
      <c r="AH1150" s="99"/>
      <c r="AI1150" s="99"/>
      <c r="AJ1150" s="99"/>
      <c r="AK1150" s="99"/>
      <c r="AL1150" s="99"/>
      <c r="AM1150" s="99"/>
      <c r="AN1150" s="99"/>
      <c r="AO1150" s="99"/>
      <c r="AP1150" s="99"/>
      <c r="AQ1150" s="99"/>
      <c r="AR1150" s="99"/>
      <c r="AS1150" s="99"/>
      <c r="AT1150" s="99"/>
      <c r="AU1150" s="99"/>
      <c r="AV1150" s="99"/>
      <c r="AW1150" s="99"/>
      <c r="AX1150" s="99"/>
      <c r="AY1150" s="99"/>
    </row>
    <row r="1151" spans="30:51" ht="13">
      <c r="AD1151" s="99"/>
      <c r="AE1151" s="99"/>
      <c r="AF1151" s="99"/>
      <c r="AG1151" s="99"/>
      <c r="AH1151" s="99"/>
      <c r="AI1151" s="99"/>
      <c r="AJ1151" s="99"/>
      <c r="AK1151" s="99"/>
      <c r="AL1151" s="99"/>
      <c r="AM1151" s="99"/>
      <c r="AN1151" s="99"/>
      <c r="AO1151" s="99"/>
      <c r="AP1151" s="99"/>
      <c r="AQ1151" s="99"/>
      <c r="AR1151" s="99"/>
      <c r="AS1151" s="99"/>
      <c r="AT1151" s="99"/>
      <c r="AU1151" s="99"/>
      <c r="AV1151" s="99"/>
      <c r="AW1151" s="99"/>
      <c r="AX1151" s="99"/>
      <c r="AY1151" s="99"/>
    </row>
    <row r="1152" spans="30:51" ht="13">
      <c r="AD1152" s="99"/>
      <c r="AE1152" s="99"/>
      <c r="AF1152" s="99"/>
      <c r="AG1152" s="99"/>
      <c r="AH1152" s="99"/>
      <c r="AI1152" s="99"/>
      <c r="AJ1152" s="99"/>
      <c r="AK1152" s="99"/>
      <c r="AL1152" s="99"/>
      <c r="AM1152" s="99"/>
      <c r="AN1152" s="99"/>
      <c r="AO1152" s="99"/>
      <c r="AP1152" s="99"/>
      <c r="AQ1152" s="99"/>
      <c r="AR1152" s="99"/>
      <c r="AS1152" s="99"/>
      <c r="AT1152" s="99"/>
      <c r="AU1152" s="99"/>
      <c r="AV1152" s="99"/>
      <c r="AW1152" s="99"/>
      <c r="AX1152" s="99"/>
      <c r="AY1152" s="99"/>
    </row>
    <row r="1153" spans="30:51" ht="13">
      <c r="AD1153" s="99"/>
      <c r="AE1153" s="99"/>
      <c r="AF1153" s="99"/>
      <c r="AG1153" s="99"/>
      <c r="AH1153" s="99"/>
      <c r="AI1153" s="99"/>
      <c r="AJ1153" s="99"/>
      <c r="AK1153" s="99"/>
      <c r="AL1153" s="99"/>
      <c r="AM1153" s="99"/>
      <c r="AN1153" s="99"/>
      <c r="AO1153" s="99"/>
      <c r="AP1153" s="99"/>
      <c r="AQ1153" s="99"/>
      <c r="AR1153" s="99"/>
      <c r="AS1153" s="99"/>
      <c r="AT1153" s="99"/>
      <c r="AU1153" s="99"/>
      <c r="AV1153" s="99"/>
      <c r="AW1153" s="99"/>
      <c r="AX1153" s="99"/>
      <c r="AY1153" s="99"/>
    </row>
    <row r="1154" spans="30:51" ht="13">
      <c r="AD1154" s="99"/>
      <c r="AE1154" s="99"/>
      <c r="AF1154" s="99"/>
      <c r="AG1154" s="99"/>
      <c r="AH1154" s="99"/>
      <c r="AI1154" s="99"/>
      <c r="AJ1154" s="99"/>
      <c r="AK1154" s="99"/>
      <c r="AL1154" s="99"/>
      <c r="AM1154" s="99"/>
      <c r="AN1154" s="99"/>
      <c r="AO1154" s="99"/>
      <c r="AP1154" s="99"/>
      <c r="AQ1154" s="99"/>
      <c r="AR1154" s="99"/>
      <c r="AS1154" s="99"/>
      <c r="AT1154" s="99"/>
      <c r="AU1154" s="99"/>
      <c r="AV1154" s="99"/>
      <c r="AW1154" s="99"/>
      <c r="AX1154" s="99"/>
      <c r="AY1154" s="99"/>
    </row>
    <row r="1155" spans="30:51" ht="13">
      <c r="AD1155" s="99"/>
      <c r="AE1155" s="99"/>
      <c r="AF1155" s="99"/>
      <c r="AG1155" s="99"/>
      <c r="AH1155" s="99"/>
      <c r="AI1155" s="99"/>
      <c r="AJ1155" s="99"/>
      <c r="AK1155" s="99"/>
      <c r="AL1155" s="99"/>
      <c r="AM1155" s="99"/>
      <c r="AN1155" s="99"/>
      <c r="AO1155" s="99"/>
      <c r="AP1155" s="99"/>
      <c r="AQ1155" s="99"/>
      <c r="AR1155" s="99"/>
      <c r="AS1155" s="99"/>
      <c r="AT1155" s="99"/>
      <c r="AU1155" s="99"/>
      <c r="AV1155" s="99"/>
      <c r="AW1155" s="99"/>
      <c r="AX1155" s="99"/>
      <c r="AY1155" s="99"/>
    </row>
    <row r="1156" spans="30:51" ht="13">
      <c r="AD1156" s="99"/>
      <c r="AE1156" s="99"/>
      <c r="AF1156" s="99"/>
      <c r="AG1156" s="99"/>
      <c r="AH1156" s="99"/>
      <c r="AI1156" s="99"/>
      <c r="AJ1156" s="99"/>
      <c r="AK1156" s="99"/>
      <c r="AL1156" s="99"/>
      <c r="AM1156" s="99"/>
      <c r="AN1156" s="99"/>
      <c r="AO1156" s="99"/>
      <c r="AP1156" s="99"/>
      <c r="AQ1156" s="99"/>
      <c r="AR1156" s="99"/>
      <c r="AS1156" s="99"/>
      <c r="AT1156" s="99"/>
      <c r="AU1156" s="99"/>
      <c r="AV1156" s="99"/>
      <c r="AW1156" s="99"/>
      <c r="AX1156" s="99"/>
      <c r="AY1156" s="99"/>
    </row>
    <row r="1157" spans="30:51" ht="13">
      <c r="AD1157" s="99"/>
      <c r="AE1157" s="99"/>
      <c r="AF1157" s="99"/>
      <c r="AG1157" s="99"/>
      <c r="AH1157" s="99"/>
      <c r="AI1157" s="99"/>
      <c r="AJ1157" s="99"/>
      <c r="AK1157" s="99"/>
      <c r="AL1157" s="99"/>
      <c r="AM1157" s="99"/>
      <c r="AN1157" s="99"/>
      <c r="AO1157" s="99"/>
      <c r="AP1157" s="99"/>
      <c r="AQ1157" s="99"/>
      <c r="AR1157" s="99"/>
      <c r="AS1157" s="99"/>
      <c r="AT1157" s="99"/>
      <c r="AU1157" s="99"/>
      <c r="AV1157" s="99"/>
      <c r="AW1157" s="99"/>
      <c r="AX1157" s="99"/>
      <c r="AY1157" s="99"/>
    </row>
    <row r="1158" spans="30:51" ht="13">
      <c r="AD1158" s="99"/>
      <c r="AE1158" s="99"/>
      <c r="AF1158" s="99"/>
      <c r="AG1158" s="99"/>
      <c r="AH1158" s="99"/>
      <c r="AI1158" s="99"/>
      <c r="AJ1158" s="99"/>
      <c r="AK1158" s="99"/>
      <c r="AL1158" s="99"/>
      <c r="AM1158" s="99"/>
      <c r="AN1158" s="99"/>
      <c r="AO1158" s="99"/>
      <c r="AP1158" s="99"/>
      <c r="AQ1158" s="99"/>
      <c r="AR1158" s="99"/>
      <c r="AS1158" s="99"/>
      <c r="AT1158" s="99"/>
      <c r="AU1158" s="99"/>
      <c r="AV1158" s="99"/>
      <c r="AW1158" s="99"/>
      <c r="AX1158" s="99"/>
      <c r="AY1158" s="99"/>
    </row>
    <row r="1159" spans="30:51" ht="13">
      <c r="AD1159" s="99"/>
      <c r="AE1159" s="99"/>
      <c r="AF1159" s="99"/>
      <c r="AG1159" s="99"/>
      <c r="AH1159" s="99"/>
      <c r="AI1159" s="99"/>
      <c r="AJ1159" s="99"/>
      <c r="AK1159" s="99"/>
      <c r="AL1159" s="99"/>
      <c r="AM1159" s="99"/>
      <c r="AN1159" s="99"/>
      <c r="AO1159" s="99"/>
      <c r="AP1159" s="99"/>
      <c r="AQ1159" s="99"/>
      <c r="AR1159" s="99"/>
      <c r="AS1159" s="99"/>
      <c r="AT1159" s="99"/>
      <c r="AU1159" s="99"/>
      <c r="AV1159" s="99"/>
      <c r="AW1159" s="99"/>
      <c r="AX1159" s="99"/>
      <c r="AY1159" s="99"/>
    </row>
    <row r="1160" spans="30:51" ht="13">
      <c r="AD1160" s="99"/>
      <c r="AE1160" s="99"/>
      <c r="AF1160" s="99"/>
      <c r="AG1160" s="99"/>
      <c r="AH1160" s="99"/>
      <c r="AI1160" s="99"/>
      <c r="AJ1160" s="99"/>
      <c r="AK1160" s="99"/>
      <c r="AL1160" s="99"/>
      <c r="AM1160" s="99"/>
      <c r="AN1160" s="99"/>
      <c r="AO1160" s="99"/>
      <c r="AP1160" s="99"/>
      <c r="AQ1160" s="99"/>
      <c r="AR1160" s="99"/>
      <c r="AS1160" s="99"/>
      <c r="AT1160" s="99"/>
      <c r="AU1160" s="99"/>
      <c r="AV1160" s="99"/>
      <c r="AW1160" s="99"/>
      <c r="AX1160" s="99"/>
      <c r="AY1160" s="99"/>
    </row>
    <row r="1161" spans="30:51" ht="13">
      <c r="AD1161" s="99"/>
      <c r="AE1161" s="99"/>
      <c r="AF1161" s="99"/>
      <c r="AG1161" s="99"/>
      <c r="AH1161" s="99"/>
      <c r="AI1161" s="99"/>
      <c r="AJ1161" s="99"/>
      <c r="AK1161" s="99"/>
      <c r="AL1161" s="99"/>
      <c r="AM1161" s="99"/>
      <c r="AN1161" s="99"/>
      <c r="AO1161" s="99"/>
      <c r="AP1161" s="99"/>
      <c r="AQ1161" s="99"/>
      <c r="AR1161" s="99"/>
      <c r="AS1161" s="99"/>
      <c r="AT1161" s="99"/>
      <c r="AU1161" s="99"/>
      <c r="AV1161" s="99"/>
      <c r="AW1161" s="99"/>
      <c r="AX1161" s="99"/>
      <c r="AY1161" s="99"/>
    </row>
    <row r="1162" spans="30:51" ht="13">
      <c r="AD1162" s="99"/>
      <c r="AE1162" s="99"/>
      <c r="AF1162" s="99"/>
      <c r="AG1162" s="99"/>
      <c r="AH1162" s="99"/>
      <c r="AI1162" s="99"/>
      <c r="AJ1162" s="99"/>
      <c r="AK1162" s="99"/>
      <c r="AL1162" s="99"/>
      <c r="AM1162" s="99"/>
      <c r="AN1162" s="99"/>
      <c r="AO1162" s="99"/>
      <c r="AP1162" s="99"/>
      <c r="AQ1162" s="99"/>
      <c r="AR1162" s="99"/>
      <c r="AS1162" s="99"/>
      <c r="AT1162" s="99"/>
      <c r="AU1162" s="99"/>
      <c r="AV1162" s="99"/>
      <c r="AW1162" s="99"/>
      <c r="AX1162" s="99"/>
      <c r="AY1162" s="99"/>
    </row>
    <row r="1163" spans="30:51" ht="13">
      <c r="AD1163" s="99"/>
      <c r="AE1163" s="99"/>
      <c r="AF1163" s="99"/>
      <c r="AG1163" s="99"/>
      <c r="AH1163" s="99"/>
      <c r="AI1163" s="99"/>
      <c r="AJ1163" s="99"/>
      <c r="AK1163" s="99"/>
      <c r="AL1163" s="99"/>
      <c r="AM1163" s="99"/>
      <c r="AN1163" s="99"/>
      <c r="AO1163" s="99"/>
      <c r="AP1163" s="99"/>
      <c r="AQ1163" s="99"/>
      <c r="AR1163" s="99"/>
      <c r="AS1163" s="99"/>
      <c r="AT1163" s="99"/>
      <c r="AU1163" s="99"/>
      <c r="AV1163" s="99"/>
      <c r="AW1163" s="99"/>
      <c r="AX1163" s="99"/>
      <c r="AY1163" s="99"/>
    </row>
    <row r="1164" spans="30:51" ht="13">
      <c r="AD1164" s="99"/>
      <c r="AE1164" s="99"/>
      <c r="AF1164" s="99"/>
      <c r="AG1164" s="99"/>
      <c r="AH1164" s="99"/>
      <c r="AI1164" s="99"/>
      <c r="AJ1164" s="99"/>
      <c r="AK1164" s="99"/>
      <c r="AL1164" s="99"/>
      <c r="AM1164" s="99"/>
      <c r="AN1164" s="99"/>
      <c r="AO1164" s="99"/>
      <c r="AP1164" s="99"/>
      <c r="AQ1164" s="99"/>
      <c r="AR1164" s="99"/>
      <c r="AS1164" s="99"/>
      <c r="AT1164" s="99"/>
      <c r="AU1164" s="99"/>
      <c r="AV1164" s="99"/>
      <c r="AW1164" s="99"/>
      <c r="AX1164" s="99"/>
      <c r="AY1164" s="99"/>
    </row>
    <row r="1165" spans="30:51" ht="13">
      <c r="AD1165" s="99"/>
      <c r="AE1165" s="99"/>
      <c r="AF1165" s="99"/>
      <c r="AG1165" s="99"/>
      <c r="AH1165" s="99"/>
      <c r="AI1165" s="99"/>
      <c r="AJ1165" s="99"/>
      <c r="AK1165" s="99"/>
      <c r="AL1165" s="99"/>
      <c r="AM1165" s="99"/>
      <c r="AN1165" s="99"/>
      <c r="AO1165" s="99"/>
      <c r="AP1165" s="99"/>
      <c r="AQ1165" s="99"/>
      <c r="AR1165" s="99"/>
      <c r="AS1165" s="99"/>
      <c r="AT1165" s="99"/>
      <c r="AU1165" s="99"/>
      <c r="AV1165" s="99"/>
      <c r="AW1165" s="99"/>
      <c r="AX1165" s="99"/>
      <c r="AY1165" s="99"/>
    </row>
    <row r="1166" spans="30:51" ht="13">
      <c r="AD1166" s="99"/>
      <c r="AE1166" s="99"/>
      <c r="AF1166" s="99"/>
      <c r="AG1166" s="99"/>
      <c r="AH1166" s="99"/>
      <c r="AI1166" s="99"/>
      <c r="AJ1166" s="99"/>
      <c r="AK1166" s="99"/>
      <c r="AL1166" s="99"/>
      <c r="AM1166" s="99"/>
      <c r="AN1166" s="99"/>
      <c r="AO1166" s="99"/>
      <c r="AP1166" s="99"/>
      <c r="AQ1166" s="99"/>
      <c r="AR1166" s="99"/>
      <c r="AS1166" s="99"/>
      <c r="AT1166" s="99"/>
      <c r="AU1166" s="99"/>
      <c r="AV1166" s="99"/>
      <c r="AW1166" s="99"/>
      <c r="AX1166" s="99"/>
      <c r="AY1166" s="99"/>
    </row>
    <row r="1167" spans="30:51" ht="13">
      <c r="AD1167" s="99"/>
      <c r="AE1167" s="99"/>
      <c r="AF1167" s="99"/>
      <c r="AG1167" s="99"/>
      <c r="AH1167" s="99"/>
      <c r="AI1167" s="99"/>
      <c r="AJ1167" s="99"/>
      <c r="AK1167" s="99"/>
      <c r="AL1167" s="99"/>
      <c r="AM1167" s="99"/>
      <c r="AN1167" s="99"/>
      <c r="AO1167" s="99"/>
      <c r="AP1167" s="99"/>
      <c r="AQ1167" s="99"/>
      <c r="AR1167" s="99"/>
      <c r="AS1167" s="99"/>
      <c r="AT1167" s="99"/>
      <c r="AU1167" s="99"/>
      <c r="AV1167" s="99"/>
      <c r="AW1167" s="99"/>
      <c r="AX1167" s="99"/>
      <c r="AY1167" s="99"/>
    </row>
    <row r="1168" spans="30:51" ht="13">
      <c r="AD1168" s="99"/>
      <c r="AE1168" s="99"/>
      <c r="AF1168" s="99"/>
      <c r="AG1168" s="99"/>
      <c r="AH1168" s="99"/>
      <c r="AI1168" s="99"/>
      <c r="AJ1168" s="99"/>
      <c r="AK1168" s="99"/>
      <c r="AL1168" s="99"/>
      <c r="AM1168" s="99"/>
      <c r="AN1168" s="99"/>
      <c r="AO1168" s="99"/>
      <c r="AP1168" s="99"/>
      <c r="AQ1168" s="99"/>
      <c r="AR1168" s="99"/>
      <c r="AS1168" s="99"/>
      <c r="AT1168" s="99"/>
      <c r="AU1168" s="99"/>
      <c r="AV1168" s="99"/>
      <c r="AW1168" s="99"/>
      <c r="AX1168" s="99"/>
      <c r="AY1168" s="99"/>
    </row>
    <row r="1169" spans="30:51" ht="13">
      <c r="AD1169" s="99"/>
      <c r="AE1169" s="99"/>
      <c r="AF1169" s="99"/>
      <c r="AG1169" s="99"/>
      <c r="AH1169" s="99"/>
      <c r="AI1169" s="99"/>
      <c r="AJ1169" s="99"/>
      <c r="AK1169" s="99"/>
      <c r="AL1169" s="99"/>
      <c r="AM1169" s="99"/>
      <c r="AN1169" s="99"/>
      <c r="AO1169" s="99"/>
      <c r="AP1169" s="99"/>
      <c r="AQ1169" s="99"/>
      <c r="AR1169" s="99"/>
      <c r="AS1169" s="99"/>
      <c r="AT1169" s="99"/>
      <c r="AU1169" s="99"/>
      <c r="AV1169" s="99"/>
      <c r="AW1169" s="99"/>
      <c r="AX1169" s="99"/>
      <c r="AY1169" s="99"/>
    </row>
    <row r="1170" spans="30:51" ht="13">
      <c r="AD1170" s="99"/>
      <c r="AE1170" s="99"/>
      <c r="AF1170" s="99"/>
      <c r="AG1170" s="99"/>
      <c r="AH1170" s="99"/>
      <c r="AI1170" s="99"/>
      <c r="AJ1170" s="99"/>
      <c r="AK1170" s="99"/>
      <c r="AL1170" s="99"/>
      <c r="AM1170" s="99"/>
      <c r="AN1170" s="99"/>
      <c r="AO1170" s="99"/>
      <c r="AP1170" s="99"/>
      <c r="AQ1170" s="99"/>
      <c r="AR1170" s="99"/>
      <c r="AS1170" s="99"/>
      <c r="AT1170" s="99"/>
      <c r="AU1170" s="99"/>
      <c r="AV1170" s="99"/>
      <c r="AW1170" s="99"/>
      <c r="AX1170" s="99"/>
      <c r="AY1170" s="99"/>
    </row>
    <row r="1171" spans="30:51" ht="13">
      <c r="AD1171" s="99"/>
      <c r="AE1171" s="99"/>
      <c r="AF1171" s="99"/>
      <c r="AG1171" s="99"/>
      <c r="AH1171" s="99"/>
      <c r="AI1171" s="99"/>
      <c r="AJ1171" s="99"/>
      <c r="AK1171" s="99"/>
      <c r="AL1171" s="99"/>
      <c r="AM1171" s="99"/>
      <c r="AN1171" s="99"/>
      <c r="AO1171" s="99"/>
      <c r="AP1171" s="99"/>
      <c r="AQ1171" s="99"/>
      <c r="AR1171" s="99"/>
      <c r="AS1171" s="99"/>
      <c r="AT1171" s="99"/>
      <c r="AU1171" s="99"/>
      <c r="AV1171" s="99"/>
      <c r="AW1171" s="99"/>
      <c r="AX1171" s="99"/>
      <c r="AY1171" s="99"/>
    </row>
    <row r="1172" spans="30:51" ht="13">
      <c r="AD1172" s="99"/>
      <c r="AE1172" s="99"/>
      <c r="AF1172" s="99"/>
      <c r="AG1172" s="99"/>
      <c r="AH1172" s="99"/>
      <c r="AI1172" s="99"/>
      <c r="AJ1172" s="99"/>
      <c r="AK1172" s="99"/>
      <c r="AL1172" s="99"/>
      <c r="AM1172" s="99"/>
      <c r="AN1172" s="99"/>
      <c r="AO1172" s="99"/>
      <c r="AP1172" s="99"/>
      <c r="AQ1172" s="99"/>
      <c r="AR1172" s="99"/>
      <c r="AS1172" s="99"/>
      <c r="AT1172" s="99"/>
      <c r="AU1172" s="99"/>
      <c r="AV1172" s="99"/>
      <c r="AW1172" s="99"/>
      <c r="AX1172" s="99"/>
      <c r="AY1172" s="99"/>
    </row>
    <row r="1173" spans="30:51" ht="13">
      <c r="AD1173" s="99"/>
      <c r="AE1173" s="99"/>
      <c r="AF1173" s="99"/>
      <c r="AG1173" s="99"/>
      <c r="AH1173" s="99"/>
      <c r="AI1173" s="99"/>
      <c r="AJ1173" s="99"/>
      <c r="AK1173" s="99"/>
      <c r="AL1173" s="99"/>
      <c r="AM1173" s="99"/>
      <c r="AN1173" s="99"/>
      <c r="AO1173" s="99"/>
      <c r="AP1173" s="99"/>
      <c r="AQ1173" s="99"/>
      <c r="AR1173" s="99"/>
      <c r="AS1173" s="99"/>
      <c r="AT1173" s="99"/>
      <c r="AU1173" s="99"/>
      <c r="AV1173" s="99"/>
      <c r="AW1173" s="99"/>
      <c r="AX1173" s="99"/>
      <c r="AY1173" s="99"/>
    </row>
    <row r="1174" spans="30:51" ht="13">
      <c r="AD1174" s="99"/>
      <c r="AE1174" s="99"/>
      <c r="AF1174" s="99"/>
      <c r="AG1174" s="99"/>
      <c r="AH1174" s="99"/>
      <c r="AI1174" s="99"/>
      <c r="AJ1174" s="99"/>
      <c r="AK1174" s="99"/>
      <c r="AL1174" s="99"/>
      <c r="AM1174" s="99"/>
      <c r="AN1174" s="99"/>
      <c r="AO1174" s="99"/>
      <c r="AP1174" s="99"/>
      <c r="AQ1174" s="99"/>
      <c r="AR1174" s="99"/>
      <c r="AS1174" s="99"/>
      <c r="AT1174" s="99"/>
      <c r="AU1174" s="99"/>
      <c r="AV1174" s="99"/>
      <c r="AW1174" s="99"/>
      <c r="AX1174" s="99"/>
      <c r="AY1174" s="99"/>
    </row>
    <row r="1175" spans="30:51" ht="13">
      <c r="AD1175" s="99"/>
      <c r="AE1175" s="99"/>
      <c r="AF1175" s="99"/>
      <c r="AG1175" s="99"/>
      <c r="AH1175" s="99"/>
      <c r="AI1175" s="99"/>
      <c r="AJ1175" s="99"/>
      <c r="AK1175" s="99"/>
      <c r="AL1175" s="99"/>
      <c r="AM1175" s="99"/>
      <c r="AN1175" s="99"/>
      <c r="AO1175" s="99"/>
      <c r="AP1175" s="99"/>
      <c r="AQ1175" s="99"/>
      <c r="AR1175" s="99"/>
      <c r="AS1175" s="99"/>
      <c r="AT1175" s="99"/>
      <c r="AU1175" s="99"/>
      <c r="AV1175" s="99"/>
      <c r="AW1175" s="99"/>
      <c r="AX1175" s="99"/>
      <c r="AY1175" s="99"/>
    </row>
    <row r="1176" spans="30:51" ht="13">
      <c r="AD1176" s="99"/>
      <c r="AE1176" s="99"/>
      <c r="AF1176" s="99"/>
      <c r="AG1176" s="99"/>
      <c r="AH1176" s="99"/>
      <c r="AI1176" s="99"/>
      <c r="AJ1176" s="99"/>
      <c r="AK1176" s="99"/>
      <c r="AL1176" s="99"/>
      <c r="AM1176" s="99"/>
      <c r="AN1176" s="99"/>
      <c r="AO1176" s="99"/>
      <c r="AP1176" s="99"/>
      <c r="AQ1176" s="99"/>
      <c r="AR1176" s="99"/>
      <c r="AS1176" s="99"/>
      <c r="AT1176" s="99"/>
      <c r="AU1176" s="99"/>
      <c r="AV1176" s="99"/>
      <c r="AW1176" s="99"/>
      <c r="AX1176" s="99"/>
      <c r="AY1176" s="99"/>
    </row>
    <row r="1177" spans="30:51" ht="13">
      <c r="AD1177" s="99"/>
      <c r="AE1177" s="99"/>
      <c r="AF1177" s="99"/>
      <c r="AG1177" s="99"/>
      <c r="AH1177" s="99"/>
      <c r="AI1177" s="99"/>
      <c r="AJ1177" s="99"/>
      <c r="AK1177" s="99"/>
      <c r="AL1177" s="99"/>
      <c r="AM1177" s="99"/>
      <c r="AN1177" s="99"/>
      <c r="AO1177" s="99"/>
      <c r="AP1177" s="99"/>
      <c r="AQ1177" s="99"/>
      <c r="AR1177" s="99"/>
      <c r="AS1177" s="99"/>
      <c r="AT1177" s="99"/>
      <c r="AU1177" s="99"/>
      <c r="AV1177" s="99"/>
      <c r="AW1177" s="99"/>
      <c r="AX1177" s="99"/>
      <c r="AY1177" s="99"/>
    </row>
    <row r="1178" spans="30:51" ht="13">
      <c r="AD1178" s="99"/>
      <c r="AE1178" s="99"/>
      <c r="AF1178" s="99"/>
      <c r="AG1178" s="99"/>
      <c r="AH1178" s="99"/>
      <c r="AI1178" s="99"/>
      <c r="AJ1178" s="99"/>
      <c r="AK1178" s="99"/>
      <c r="AL1178" s="99"/>
      <c r="AM1178" s="99"/>
      <c r="AN1178" s="99"/>
      <c r="AO1178" s="99"/>
      <c r="AP1178" s="99"/>
      <c r="AQ1178" s="99"/>
      <c r="AR1178" s="99"/>
      <c r="AS1178" s="99"/>
      <c r="AT1178" s="99"/>
      <c r="AU1178" s="99"/>
      <c r="AV1178" s="99"/>
      <c r="AW1178" s="99"/>
      <c r="AX1178" s="99"/>
      <c r="AY1178" s="99"/>
    </row>
    <row r="1179" spans="30:51" ht="13">
      <c r="AD1179" s="99"/>
      <c r="AE1179" s="99"/>
      <c r="AF1179" s="99"/>
      <c r="AG1179" s="99"/>
      <c r="AH1179" s="99"/>
      <c r="AI1179" s="99"/>
      <c r="AJ1179" s="99"/>
      <c r="AK1179" s="99"/>
      <c r="AL1179" s="99"/>
      <c r="AM1179" s="99"/>
      <c r="AN1179" s="99"/>
      <c r="AO1179" s="99"/>
      <c r="AP1179" s="99"/>
      <c r="AQ1179" s="99"/>
      <c r="AR1179" s="99"/>
      <c r="AS1179" s="99"/>
      <c r="AT1179" s="99"/>
      <c r="AU1179" s="99"/>
      <c r="AV1179" s="99"/>
      <c r="AW1179" s="99"/>
      <c r="AX1179" s="99"/>
      <c r="AY1179" s="99"/>
    </row>
    <row r="1180" spans="30:51" ht="13">
      <c r="AD1180" s="99"/>
      <c r="AE1180" s="99"/>
      <c r="AF1180" s="99"/>
      <c r="AG1180" s="99"/>
      <c r="AH1180" s="99"/>
      <c r="AI1180" s="99"/>
      <c r="AJ1180" s="99"/>
      <c r="AK1180" s="99"/>
      <c r="AL1180" s="99"/>
      <c r="AM1180" s="99"/>
      <c r="AN1180" s="99"/>
      <c r="AO1180" s="99"/>
      <c r="AP1180" s="99"/>
      <c r="AQ1180" s="99"/>
      <c r="AR1180" s="99"/>
      <c r="AS1180" s="99"/>
      <c r="AT1180" s="99"/>
      <c r="AU1180" s="99"/>
      <c r="AV1180" s="99"/>
      <c r="AW1180" s="99"/>
      <c r="AX1180" s="99"/>
      <c r="AY1180" s="99"/>
    </row>
    <row r="1181" spans="30:51" ht="13">
      <c r="AD1181" s="99"/>
      <c r="AE1181" s="99"/>
      <c r="AF1181" s="99"/>
      <c r="AG1181" s="99"/>
      <c r="AH1181" s="99"/>
      <c r="AI1181" s="99"/>
      <c r="AJ1181" s="99"/>
      <c r="AK1181" s="99"/>
      <c r="AL1181" s="99"/>
      <c r="AM1181" s="99"/>
      <c r="AN1181" s="99"/>
      <c r="AO1181" s="99"/>
      <c r="AP1181" s="99"/>
      <c r="AQ1181" s="99"/>
      <c r="AR1181" s="99"/>
      <c r="AS1181" s="99"/>
      <c r="AT1181" s="99"/>
      <c r="AU1181" s="99"/>
      <c r="AV1181" s="99"/>
      <c r="AW1181" s="99"/>
      <c r="AX1181" s="99"/>
      <c r="AY1181" s="99"/>
    </row>
    <row r="1182" spans="30:51" ht="13">
      <c r="AD1182" s="99"/>
      <c r="AE1182" s="99"/>
      <c r="AF1182" s="99"/>
      <c r="AG1182" s="99"/>
      <c r="AH1182" s="99"/>
      <c r="AI1182" s="99"/>
      <c r="AJ1182" s="99"/>
      <c r="AK1182" s="99"/>
      <c r="AL1182" s="99"/>
      <c r="AM1182" s="99"/>
      <c r="AN1182" s="99"/>
      <c r="AO1182" s="99"/>
      <c r="AP1182" s="99"/>
      <c r="AQ1182" s="99"/>
      <c r="AR1182" s="99"/>
      <c r="AS1182" s="99"/>
      <c r="AT1182" s="99"/>
      <c r="AU1182" s="99"/>
      <c r="AV1182" s="99"/>
      <c r="AW1182" s="99"/>
      <c r="AX1182" s="99"/>
      <c r="AY1182" s="99"/>
    </row>
    <row r="1183" spans="30:51" ht="13">
      <c r="AD1183" s="99"/>
      <c r="AE1183" s="99"/>
      <c r="AF1183" s="99"/>
      <c r="AG1183" s="99"/>
      <c r="AH1183" s="99"/>
      <c r="AI1183" s="99"/>
      <c r="AJ1183" s="99"/>
      <c r="AK1183" s="99"/>
      <c r="AL1183" s="99"/>
      <c r="AM1183" s="99"/>
      <c r="AN1183" s="99"/>
      <c r="AO1183" s="99"/>
      <c r="AP1183" s="99"/>
      <c r="AQ1183" s="99"/>
      <c r="AR1183" s="99"/>
      <c r="AS1183" s="99"/>
      <c r="AT1183" s="99"/>
      <c r="AU1183" s="99"/>
      <c r="AV1183" s="99"/>
      <c r="AW1183" s="99"/>
      <c r="AX1183" s="99"/>
      <c r="AY1183" s="99"/>
    </row>
    <row r="1184" spans="30:51" ht="13">
      <c r="AD1184" s="99"/>
      <c r="AE1184" s="99"/>
      <c r="AF1184" s="99"/>
      <c r="AG1184" s="99"/>
      <c r="AH1184" s="99"/>
      <c r="AI1184" s="99"/>
      <c r="AJ1184" s="99"/>
      <c r="AK1184" s="99"/>
      <c r="AL1184" s="99"/>
      <c r="AM1184" s="99"/>
      <c r="AN1184" s="99"/>
      <c r="AO1184" s="99"/>
      <c r="AP1184" s="99"/>
      <c r="AQ1184" s="99"/>
      <c r="AR1184" s="99"/>
      <c r="AS1184" s="99"/>
      <c r="AT1184" s="99"/>
      <c r="AU1184" s="99"/>
      <c r="AV1184" s="99"/>
      <c r="AW1184" s="99"/>
      <c r="AX1184" s="99"/>
      <c r="AY1184" s="99"/>
    </row>
    <row r="1185" spans="30:51" ht="13">
      <c r="AD1185" s="99"/>
      <c r="AE1185" s="99"/>
      <c r="AF1185" s="99"/>
      <c r="AG1185" s="99"/>
      <c r="AH1185" s="99"/>
      <c r="AI1185" s="99"/>
      <c r="AJ1185" s="99"/>
      <c r="AK1185" s="99"/>
      <c r="AL1185" s="99"/>
      <c r="AM1185" s="99"/>
      <c r="AN1185" s="99"/>
      <c r="AO1185" s="99"/>
      <c r="AP1185" s="99"/>
      <c r="AQ1185" s="99"/>
      <c r="AR1185" s="99"/>
      <c r="AS1185" s="99"/>
      <c r="AT1185" s="99"/>
      <c r="AU1185" s="99"/>
      <c r="AV1185" s="99"/>
      <c r="AW1185" s="99"/>
      <c r="AX1185" s="99"/>
      <c r="AY1185" s="99"/>
    </row>
    <row r="1186" spans="30:51" ht="13">
      <c r="AD1186" s="99"/>
      <c r="AE1186" s="99"/>
      <c r="AF1186" s="99"/>
      <c r="AG1186" s="99"/>
      <c r="AH1186" s="99"/>
      <c r="AI1186" s="99"/>
      <c r="AJ1186" s="99"/>
      <c r="AK1186" s="99"/>
      <c r="AL1186" s="99"/>
      <c r="AM1186" s="99"/>
      <c r="AN1186" s="99"/>
      <c r="AO1186" s="99"/>
      <c r="AP1186" s="99"/>
      <c r="AQ1186" s="99"/>
      <c r="AR1186" s="99"/>
      <c r="AS1186" s="99"/>
      <c r="AT1186" s="99"/>
      <c r="AU1186" s="99"/>
      <c r="AV1186" s="99"/>
      <c r="AW1186" s="99"/>
      <c r="AX1186" s="99"/>
      <c r="AY1186" s="99"/>
    </row>
    <row r="1187" spans="30:51" ht="13">
      <c r="AD1187" s="99"/>
      <c r="AE1187" s="99"/>
      <c r="AF1187" s="99"/>
      <c r="AG1187" s="99"/>
      <c r="AH1187" s="99"/>
      <c r="AI1187" s="99"/>
      <c r="AJ1187" s="99"/>
      <c r="AK1187" s="99"/>
      <c r="AL1187" s="99"/>
      <c r="AM1187" s="99"/>
      <c r="AN1187" s="99"/>
      <c r="AO1187" s="99"/>
      <c r="AP1187" s="99"/>
      <c r="AQ1187" s="99"/>
      <c r="AR1187" s="99"/>
      <c r="AS1187" s="99"/>
      <c r="AT1187" s="99"/>
      <c r="AU1187" s="99"/>
      <c r="AV1187" s="99"/>
      <c r="AW1187" s="99"/>
      <c r="AX1187" s="99"/>
      <c r="AY1187" s="99"/>
    </row>
    <row r="1188" spans="30:51" ht="13">
      <c r="AD1188" s="99"/>
      <c r="AE1188" s="99"/>
      <c r="AF1188" s="99"/>
      <c r="AG1188" s="99"/>
      <c r="AH1188" s="99"/>
      <c r="AI1188" s="99"/>
      <c r="AJ1188" s="99"/>
      <c r="AK1188" s="99"/>
      <c r="AL1188" s="99"/>
      <c r="AM1188" s="99"/>
      <c r="AN1188" s="99"/>
      <c r="AO1188" s="99"/>
      <c r="AP1188" s="99"/>
      <c r="AQ1188" s="99"/>
      <c r="AR1188" s="99"/>
      <c r="AS1188" s="99"/>
      <c r="AT1188" s="99"/>
      <c r="AU1188" s="99"/>
      <c r="AV1188" s="99"/>
      <c r="AW1188" s="99"/>
      <c r="AX1188" s="99"/>
      <c r="AY1188" s="99"/>
    </row>
    <row r="1189" spans="30:51" ht="13">
      <c r="AD1189" s="99"/>
      <c r="AE1189" s="99"/>
      <c r="AF1189" s="99"/>
      <c r="AG1189" s="99"/>
      <c r="AH1189" s="99"/>
      <c r="AI1189" s="99"/>
      <c r="AJ1189" s="99"/>
      <c r="AK1189" s="99"/>
      <c r="AL1189" s="99"/>
      <c r="AM1189" s="99"/>
      <c r="AN1189" s="99"/>
      <c r="AO1189" s="99"/>
      <c r="AP1189" s="99"/>
      <c r="AQ1189" s="99"/>
      <c r="AR1189" s="99"/>
      <c r="AS1189" s="99"/>
      <c r="AT1189" s="99"/>
      <c r="AU1189" s="99"/>
      <c r="AV1189" s="99"/>
      <c r="AW1189" s="99"/>
      <c r="AX1189" s="99"/>
      <c r="AY1189" s="99"/>
    </row>
    <row r="1190" spans="30:51" ht="13">
      <c r="AD1190" s="99"/>
      <c r="AE1190" s="99"/>
      <c r="AF1190" s="99"/>
      <c r="AG1190" s="99"/>
      <c r="AH1190" s="99"/>
      <c r="AI1190" s="99"/>
      <c r="AJ1190" s="99"/>
      <c r="AK1190" s="99"/>
      <c r="AL1190" s="99"/>
      <c r="AM1190" s="99"/>
      <c r="AN1190" s="99"/>
      <c r="AO1190" s="99"/>
      <c r="AP1190" s="99"/>
      <c r="AQ1190" s="99"/>
      <c r="AR1190" s="99"/>
      <c r="AS1190" s="99"/>
      <c r="AT1190" s="99"/>
      <c r="AU1190" s="99"/>
      <c r="AV1190" s="99"/>
      <c r="AW1190" s="99"/>
      <c r="AX1190" s="99"/>
      <c r="AY1190" s="99"/>
    </row>
    <row r="1191" spans="30:51" ht="13">
      <c r="AD1191" s="99"/>
      <c r="AE1191" s="99"/>
      <c r="AF1191" s="99"/>
      <c r="AG1191" s="99"/>
      <c r="AH1191" s="99"/>
      <c r="AI1191" s="99"/>
      <c r="AJ1191" s="99"/>
      <c r="AK1191" s="99"/>
      <c r="AL1191" s="99"/>
      <c r="AM1191" s="99"/>
      <c r="AN1191" s="99"/>
      <c r="AO1191" s="99"/>
      <c r="AP1191" s="99"/>
      <c r="AQ1191" s="99"/>
      <c r="AR1191" s="99"/>
      <c r="AS1191" s="99"/>
      <c r="AT1191" s="99"/>
      <c r="AU1191" s="99"/>
      <c r="AV1191" s="99"/>
      <c r="AW1191" s="99"/>
      <c r="AX1191" s="99"/>
      <c r="AY1191" s="99"/>
    </row>
    <row r="1192" spans="30:51" ht="13">
      <c r="AD1192" s="99"/>
      <c r="AE1192" s="99"/>
      <c r="AF1192" s="99"/>
      <c r="AG1192" s="99"/>
      <c r="AH1192" s="99"/>
      <c r="AI1192" s="99"/>
      <c r="AJ1192" s="99"/>
      <c r="AK1192" s="99"/>
      <c r="AL1192" s="99"/>
      <c r="AM1192" s="99"/>
      <c r="AN1192" s="99"/>
      <c r="AO1192" s="99"/>
      <c r="AP1192" s="99"/>
      <c r="AQ1192" s="99"/>
      <c r="AR1192" s="99"/>
      <c r="AS1192" s="99"/>
      <c r="AT1192" s="99"/>
      <c r="AU1192" s="99"/>
      <c r="AV1192" s="99"/>
      <c r="AW1192" s="99"/>
      <c r="AX1192" s="99"/>
      <c r="AY1192" s="99"/>
    </row>
    <row r="1193" spans="30:51" ht="13">
      <c r="AD1193" s="99"/>
      <c r="AE1193" s="99"/>
      <c r="AF1193" s="99"/>
      <c r="AG1193" s="99"/>
      <c r="AH1193" s="99"/>
      <c r="AI1193" s="99"/>
      <c r="AJ1193" s="99"/>
      <c r="AK1193" s="99"/>
      <c r="AL1193" s="99"/>
      <c r="AM1193" s="99"/>
      <c r="AN1193" s="99"/>
      <c r="AO1193" s="99"/>
      <c r="AP1193" s="99"/>
      <c r="AQ1193" s="99"/>
      <c r="AR1193" s="99"/>
      <c r="AS1193" s="99"/>
      <c r="AT1193" s="99"/>
      <c r="AU1193" s="99"/>
      <c r="AV1193" s="99"/>
      <c r="AW1193" s="99"/>
      <c r="AX1193" s="99"/>
      <c r="AY1193" s="99"/>
    </row>
    <row r="1194" spans="30:51" ht="13">
      <c r="AD1194" s="99"/>
      <c r="AE1194" s="99"/>
      <c r="AF1194" s="99"/>
      <c r="AG1194" s="99"/>
      <c r="AH1194" s="99"/>
      <c r="AI1194" s="99"/>
      <c r="AJ1194" s="99"/>
      <c r="AK1194" s="99"/>
      <c r="AL1194" s="99"/>
      <c r="AM1194" s="99"/>
      <c r="AN1194" s="99"/>
      <c r="AO1194" s="99"/>
      <c r="AP1194" s="99"/>
      <c r="AQ1194" s="99"/>
      <c r="AR1194" s="99"/>
      <c r="AS1194" s="99"/>
      <c r="AT1194" s="99"/>
      <c r="AU1194" s="99"/>
      <c r="AV1194" s="99"/>
      <c r="AW1194" s="99"/>
      <c r="AX1194" s="99"/>
      <c r="AY1194" s="99"/>
    </row>
    <row r="1195" spans="30:51" ht="13">
      <c r="AD1195" s="99"/>
      <c r="AE1195" s="99"/>
      <c r="AF1195" s="99"/>
      <c r="AG1195" s="99"/>
      <c r="AH1195" s="99"/>
      <c r="AI1195" s="99"/>
      <c r="AJ1195" s="99"/>
      <c r="AK1195" s="99"/>
      <c r="AL1195" s="99"/>
      <c r="AM1195" s="99"/>
      <c r="AN1195" s="99"/>
      <c r="AO1195" s="99"/>
      <c r="AP1195" s="99"/>
      <c r="AQ1195" s="99"/>
      <c r="AR1195" s="99"/>
      <c r="AS1195" s="99"/>
      <c r="AT1195" s="99"/>
      <c r="AU1195" s="99"/>
      <c r="AV1195" s="99"/>
      <c r="AW1195" s="99"/>
      <c r="AX1195" s="99"/>
      <c r="AY1195" s="99"/>
    </row>
    <row r="1196" spans="30:51" ht="13">
      <c r="AD1196" s="99"/>
      <c r="AE1196" s="99"/>
      <c r="AF1196" s="99"/>
      <c r="AG1196" s="99"/>
      <c r="AH1196" s="99"/>
      <c r="AI1196" s="99"/>
      <c r="AJ1196" s="99"/>
      <c r="AK1196" s="99"/>
      <c r="AL1196" s="99"/>
      <c r="AM1196" s="99"/>
      <c r="AN1196" s="99"/>
      <c r="AO1196" s="99"/>
      <c r="AP1196" s="99"/>
      <c r="AQ1196" s="99"/>
      <c r="AR1196" s="99"/>
      <c r="AS1196" s="99"/>
      <c r="AT1196" s="99"/>
      <c r="AU1196" s="99"/>
      <c r="AV1196" s="99"/>
      <c r="AW1196" s="99"/>
      <c r="AX1196" s="99"/>
      <c r="AY1196" s="99"/>
    </row>
    <row r="1197" spans="30:51" ht="13">
      <c r="AD1197" s="99"/>
      <c r="AE1197" s="99"/>
      <c r="AF1197" s="99"/>
      <c r="AG1197" s="99"/>
      <c r="AH1197" s="99"/>
      <c r="AI1197" s="99"/>
      <c r="AJ1197" s="99"/>
      <c r="AK1197" s="99"/>
      <c r="AL1197" s="99"/>
      <c r="AM1197" s="99"/>
      <c r="AN1197" s="99"/>
      <c r="AO1197" s="99"/>
      <c r="AP1197" s="99"/>
      <c r="AQ1197" s="99"/>
      <c r="AR1197" s="99"/>
      <c r="AS1197" s="99"/>
      <c r="AT1197" s="99"/>
      <c r="AU1197" s="99"/>
      <c r="AV1197" s="99"/>
      <c r="AW1197" s="99"/>
      <c r="AX1197" s="99"/>
      <c r="AY1197" s="99"/>
    </row>
    <row r="1198" spans="30:51" ht="13">
      <c r="AD1198" s="99"/>
      <c r="AE1198" s="99"/>
      <c r="AF1198" s="99"/>
      <c r="AG1198" s="99"/>
      <c r="AH1198" s="99"/>
      <c r="AI1198" s="99"/>
      <c r="AJ1198" s="99"/>
      <c r="AK1198" s="99"/>
      <c r="AL1198" s="99"/>
      <c r="AM1198" s="99"/>
      <c r="AN1198" s="99"/>
      <c r="AO1198" s="99"/>
      <c r="AP1198" s="99"/>
      <c r="AQ1198" s="99"/>
      <c r="AR1198" s="99"/>
      <c r="AS1198" s="99"/>
      <c r="AT1198" s="99"/>
      <c r="AU1198" s="99"/>
      <c r="AV1198" s="99"/>
      <c r="AW1198" s="99"/>
      <c r="AX1198" s="99"/>
      <c r="AY1198" s="99"/>
    </row>
    <row r="1199" spans="30:51" ht="13">
      <c r="AD1199" s="99"/>
      <c r="AE1199" s="99"/>
      <c r="AF1199" s="99"/>
      <c r="AG1199" s="99"/>
      <c r="AH1199" s="99"/>
      <c r="AI1199" s="99"/>
      <c r="AJ1199" s="99"/>
      <c r="AK1199" s="99"/>
      <c r="AL1199" s="99"/>
      <c r="AM1199" s="99"/>
      <c r="AN1199" s="99"/>
      <c r="AO1199" s="99"/>
      <c r="AP1199" s="99"/>
      <c r="AQ1199" s="99"/>
      <c r="AR1199" s="99"/>
      <c r="AS1199" s="99"/>
      <c r="AT1199" s="99"/>
      <c r="AU1199" s="99"/>
      <c r="AV1199" s="99"/>
      <c r="AW1199" s="99"/>
      <c r="AX1199" s="99"/>
      <c r="AY1199" s="99"/>
    </row>
    <row r="1200" spans="30:51" ht="13">
      <c r="AD1200" s="99"/>
      <c r="AE1200" s="99"/>
      <c r="AF1200" s="99"/>
      <c r="AG1200" s="99"/>
      <c r="AH1200" s="99"/>
      <c r="AI1200" s="99"/>
      <c r="AJ1200" s="99"/>
      <c r="AK1200" s="99"/>
      <c r="AL1200" s="99"/>
      <c r="AM1200" s="99"/>
      <c r="AN1200" s="99"/>
      <c r="AO1200" s="99"/>
      <c r="AP1200" s="99"/>
      <c r="AQ1200" s="99"/>
      <c r="AR1200" s="99"/>
      <c r="AS1200" s="99"/>
      <c r="AT1200" s="99"/>
      <c r="AU1200" s="99"/>
      <c r="AV1200" s="99"/>
      <c r="AW1200" s="99"/>
      <c r="AX1200" s="99"/>
      <c r="AY1200" s="99"/>
    </row>
    <row r="1201" spans="30:51" ht="13">
      <c r="AD1201" s="99"/>
      <c r="AE1201" s="99"/>
      <c r="AF1201" s="99"/>
      <c r="AG1201" s="99"/>
      <c r="AH1201" s="99"/>
      <c r="AI1201" s="99"/>
      <c r="AJ1201" s="99"/>
      <c r="AK1201" s="99"/>
      <c r="AL1201" s="99"/>
      <c r="AM1201" s="99"/>
      <c r="AN1201" s="99"/>
      <c r="AO1201" s="99"/>
      <c r="AP1201" s="99"/>
      <c r="AQ1201" s="99"/>
      <c r="AR1201" s="99"/>
      <c r="AS1201" s="99"/>
      <c r="AT1201" s="99"/>
      <c r="AU1201" s="99"/>
      <c r="AV1201" s="99"/>
      <c r="AW1201" s="99"/>
      <c r="AX1201" s="99"/>
      <c r="AY1201" s="99"/>
    </row>
    <row r="1202" spans="30:51" ht="13">
      <c r="AD1202" s="99"/>
      <c r="AE1202" s="99"/>
      <c r="AF1202" s="99"/>
      <c r="AG1202" s="99"/>
      <c r="AH1202" s="99"/>
      <c r="AI1202" s="99"/>
      <c r="AJ1202" s="99"/>
      <c r="AK1202" s="99"/>
      <c r="AL1202" s="99"/>
      <c r="AM1202" s="99"/>
      <c r="AN1202" s="99"/>
      <c r="AO1202" s="99"/>
      <c r="AP1202" s="99"/>
      <c r="AQ1202" s="99"/>
      <c r="AR1202" s="99"/>
      <c r="AS1202" s="99"/>
      <c r="AT1202" s="99"/>
      <c r="AU1202" s="99"/>
      <c r="AV1202" s="99"/>
      <c r="AW1202" s="99"/>
      <c r="AX1202" s="99"/>
      <c r="AY1202" s="99"/>
    </row>
    <row r="1203" spans="30:51" ht="13">
      <c r="AD1203" s="99"/>
      <c r="AE1203" s="99"/>
      <c r="AF1203" s="99"/>
      <c r="AG1203" s="99"/>
      <c r="AH1203" s="99"/>
      <c r="AI1203" s="99"/>
      <c r="AJ1203" s="99"/>
      <c r="AK1203" s="99"/>
      <c r="AL1203" s="99"/>
      <c r="AM1203" s="99"/>
      <c r="AN1203" s="99"/>
      <c r="AO1203" s="99"/>
      <c r="AP1203" s="99"/>
      <c r="AQ1203" s="99"/>
      <c r="AR1203" s="99"/>
      <c r="AS1203" s="99"/>
      <c r="AT1203" s="99"/>
      <c r="AU1203" s="99"/>
      <c r="AV1203" s="99"/>
      <c r="AW1203" s="99"/>
      <c r="AX1203" s="99"/>
      <c r="AY1203" s="99"/>
    </row>
    <row r="1204" spans="30:51" ht="13">
      <c r="AD1204" s="99"/>
      <c r="AE1204" s="99"/>
      <c r="AF1204" s="99"/>
      <c r="AG1204" s="99"/>
      <c r="AH1204" s="99"/>
      <c r="AI1204" s="99"/>
      <c r="AJ1204" s="99"/>
      <c r="AK1204" s="99"/>
      <c r="AL1204" s="99"/>
      <c r="AM1204" s="99"/>
      <c r="AN1204" s="99"/>
      <c r="AO1204" s="99"/>
      <c r="AP1204" s="99"/>
      <c r="AQ1204" s="99"/>
      <c r="AR1204" s="99"/>
      <c r="AS1204" s="99"/>
      <c r="AT1204" s="99"/>
      <c r="AU1204" s="99"/>
      <c r="AV1204" s="99"/>
      <c r="AW1204" s="99"/>
      <c r="AX1204" s="99"/>
      <c r="AY1204" s="99"/>
    </row>
    <row r="1205" spans="30:51" ht="13">
      <c r="AD1205" s="99"/>
      <c r="AE1205" s="99"/>
      <c r="AF1205" s="99"/>
      <c r="AG1205" s="99"/>
      <c r="AH1205" s="99"/>
      <c r="AI1205" s="99"/>
      <c r="AJ1205" s="99"/>
      <c r="AK1205" s="99"/>
      <c r="AL1205" s="99"/>
      <c r="AM1205" s="99"/>
      <c r="AN1205" s="99"/>
      <c r="AO1205" s="99"/>
      <c r="AP1205" s="99"/>
      <c r="AQ1205" s="99"/>
      <c r="AR1205" s="99"/>
      <c r="AS1205" s="99"/>
      <c r="AT1205" s="99"/>
      <c r="AU1205" s="99"/>
      <c r="AV1205" s="99"/>
      <c r="AW1205" s="99"/>
      <c r="AX1205" s="99"/>
      <c r="AY1205" s="99"/>
    </row>
    <row r="1206" spans="30:51" ht="13">
      <c r="AD1206" s="99"/>
      <c r="AE1206" s="99"/>
      <c r="AF1206" s="99"/>
      <c r="AG1206" s="99"/>
      <c r="AH1206" s="99"/>
      <c r="AI1206" s="99"/>
      <c r="AJ1206" s="99"/>
      <c r="AK1206" s="99"/>
      <c r="AL1206" s="99"/>
      <c r="AM1206" s="99"/>
      <c r="AN1206" s="99"/>
      <c r="AO1206" s="99"/>
      <c r="AP1206" s="99"/>
      <c r="AQ1206" s="99"/>
      <c r="AR1206" s="99"/>
      <c r="AS1206" s="99"/>
      <c r="AT1206" s="99"/>
      <c r="AU1206" s="99"/>
      <c r="AV1206" s="99"/>
      <c r="AW1206" s="99"/>
      <c r="AX1206" s="99"/>
      <c r="AY1206" s="99"/>
    </row>
    <row r="1207" spans="30:51" ht="13">
      <c r="AD1207" s="99"/>
      <c r="AE1207" s="99"/>
      <c r="AF1207" s="99"/>
      <c r="AG1207" s="99"/>
      <c r="AH1207" s="99"/>
      <c r="AI1207" s="99"/>
      <c r="AJ1207" s="99"/>
      <c r="AK1207" s="99"/>
      <c r="AL1207" s="99"/>
      <c r="AM1207" s="99"/>
      <c r="AN1207" s="99"/>
      <c r="AO1207" s="99"/>
      <c r="AP1207" s="99"/>
      <c r="AQ1207" s="99"/>
      <c r="AR1207" s="99"/>
      <c r="AS1207" s="99"/>
      <c r="AT1207" s="99"/>
      <c r="AU1207" s="99"/>
      <c r="AV1207" s="99"/>
      <c r="AW1207" s="99"/>
      <c r="AX1207" s="99"/>
      <c r="AY1207" s="99"/>
    </row>
    <row r="1208" spans="30:51" ht="13">
      <c r="AD1208" s="99"/>
      <c r="AE1208" s="99"/>
      <c r="AF1208" s="99"/>
      <c r="AG1208" s="99"/>
      <c r="AH1208" s="99"/>
      <c r="AI1208" s="99"/>
      <c r="AJ1208" s="99"/>
      <c r="AK1208" s="99"/>
      <c r="AL1208" s="99"/>
      <c r="AM1208" s="99"/>
      <c r="AN1208" s="99"/>
      <c r="AO1208" s="99"/>
      <c r="AP1208" s="99"/>
      <c r="AQ1208" s="99"/>
      <c r="AR1208" s="99"/>
      <c r="AS1208" s="99"/>
      <c r="AT1208" s="99"/>
      <c r="AU1208" s="99"/>
      <c r="AV1208" s="99"/>
      <c r="AW1208" s="99"/>
      <c r="AX1208" s="99"/>
      <c r="AY1208" s="99"/>
    </row>
    <row r="1209" spans="30:51" ht="13">
      <c r="AD1209" s="99"/>
      <c r="AE1209" s="99"/>
      <c r="AF1209" s="99"/>
      <c r="AG1209" s="99"/>
      <c r="AH1209" s="99"/>
      <c r="AI1209" s="99"/>
      <c r="AJ1209" s="99"/>
      <c r="AK1209" s="99"/>
      <c r="AL1209" s="99"/>
      <c r="AM1209" s="99"/>
      <c r="AN1209" s="99"/>
      <c r="AO1209" s="99"/>
      <c r="AP1209" s="99"/>
      <c r="AQ1209" s="99"/>
      <c r="AR1209" s="99"/>
      <c r="AS1209" s="99"/>
      <c r="AT1209" s="99"/>
      <c r="AU1209" s="99"/>
      <c r="AV1209" s="99"/>
      <c r="AW1209" s="99"/>
      <c r="AX1209" s="99"/>
      <c r="AY1209" s="99"/>
    </row>
    <row r="1210" spans="30:51" ht="13">
      <c r="AD1210" s="99"/>
      <c r="AE1210" s="99"/>
      <c r="AF1210" s="99"/>
      <c r="AG1210" s="99"/>
      <c r="AH1210" s="99"/>
      <c r="AI1210" s="99"/>
      <c r="AJ1210" s="99"/>
      <c r="AK1210" s="99"/>
      <c r="AL1210" s="99"/>
      <c r="AM1210" s="99"/>
      <c r="AN1210" s="99"/>
      <c r="AO1210" s="99"/>
      <c r="AP1210" s="99"/>
      <c r="AQ1210" s="99"/>
      <c r="AR1210" s="99"/>
      <c r="AS1210" s="99"/>
      <c r="AT1210" s="99"/>
      <c r="AU1210" s="99"/>
      <c r="AV1210" s="99"/>
      <c r="AW1210" s="99"/>
      <c r="AX1210" s="99"/>
      <c r="AY1210" s="99"/>
    </row>
    <row r="1211" spans="30:51" ht="13">
      <c r="AD1211" s="99"/>
      <c r="AE1211" s="99"/>
      <c r="AF1211" s="99"/>
      <c r="AG1211" s="99"/>
      <c r="AH1211" s="99"/>
      <c r="AI1211" s="99"/>
      <c r="AJ1211" s="99"/>
      <c r="AK1211" s="99"/>
      <c r="AL1211" s="99"/>
      <c r="AM1211" s="99"/>
      <c r="AN1211" s="99"/>
      <c r="AO1211" s="99"/>
      <c r="AP1211" s="99"/>
      <c r="AQ1211" s="99"/>
      <c r="AR1211" s="99"/>
      <c r="AS1211" s="99"/>
      <c r="AT1211" s="99"/>
      <c r="AU1211" s="99"/>
      <c r="AV1211" s="99"/>
      <c r="AW1211" s="99"/>
      <c r="AX1211" s="99"/>
      <c r="AY1211" s="99"/>
    </row>
    <row r="1212" spans="30:51" ht="13">
      <c r="AD1212" s="99"/>
      <c r="AE1212" s="99"/>
      <c r="AF1212" s="99"/>
      <c r="AG1212" s="99"/>
      <c r="AH1212" s="99"/>
      <c r="AI1212" s="99"/>
      <c r="AJ1212" s="99"/>
      <c r="AK1212" s="99"/>
      <c r="AL1212" s="99"/>
      <c r="AM1212" s="99"/>
      <c r="AN1212" s="99"/>
      <c r="AO1212" s="99"/>
      <c r="AP1212" s="99"/>
      <c r="AQ1212" s="99"/>
      <c r="AR1212" s="99"/>
      <c r="AS1212" s="99"/>
      <c r="AT1212" s="99"/>
      <c r="AU1212" s="99"/>
      <c r="AV1212" s="99"/>
      <c r="AW1212" s="99"/>
      <c r="AX1212" s="99"/>
      <c r="AY1212" s="99"/>
    </row>
    <row r="1213" spans="30:51" ht="13">
      <c r="AD1213" s="99"/>
      <c r="AE1213" s="99"/>
      <c r="AF1213" s="99"/>
      <c r="AG1213" s="99"/>
      <c r="AH1213" s="99"/>
      <c r="AI1213" s="99"/>
      <c r="AJ1213" s="99"/>
      <c r="AK1213" s="99"/>
      <c r="AL1213" s="99"/>
      <c r="AM1213" s="99"/>
      <c r="AN1213" s="99"/>
      <c r="AO1213" s="99"/>
      <c r="AP1213" s="99"/>
      <c r="AQ1213" s="99"/>
      <c r="AR1213" s="99"/>
      <c r="AS1213" s="99"/>
      <c r="AT1213" s="99"/>
      <c r="AU1213" s="99"/>
      <c r="AV1213" s="99"/>
      <c r="AW1213" s="99"/>
      <c r="AX1213" s="99"/>
      <c r="AY1213" s="99"/>
    </row>
    <row r="1214" spans="30:51" ht="13">
      <c r="AD1214" s="99"/>
      <c r="AE1214" s="99"/>
      <c r="AF1214" s="99"/>
      <c r="AG1214" s="99"/>
      <c r="AH1214" s="99"/>
      <c r="AI1214" s="99"/>
      <c r="AJ1214" s="99"/>
      <c r="AK1214" s="99"/>
      <c r="AL1214" s="99"/>
      <c r="AM1214" s="99"/>
      <c r="AN1214" s="99"/>
      <c r="AO1214" s="99"/>
      <c r="AP1214" s="99"/>
      <c r="AQ1214" s="99"/>
      <c r="AR1214" s="99"/>
      <c r="AS1214" s="99"/>
      <c r="AT1214" s="99"/>
      <c r="AU1214" s="99"/>
      <c r="AV1214" s="99"/>
      <c r="AW1214" s="99"/>
      <c r="AX1214" s="99"/>
      <c r="AY1214" s="99"/>
    </row>
    <row r="1215" spans="30:51" ht="13">
      <c r="AD1215" s="99"/>
      <c r="AE1215" s="99"/>
      <c r="AF1215" s="99"/>
      <c r="AG1215" s="99"/>
      <c r="AH1215" s="99"/>
      <c r="AI1215" s="99"/>
      <c r="AJ1215" s="99"/>
      <c r="AK1215" s="99"/>
      <c r="AL1215" s="99"/>
      <c r="AM1215" s="99"/>
      <c r="AN1215" s="99"/>
      <c r="AO1215" s="99"/>
      <c r="AP1215" s="99"/>
      <c r="AQ1215" s="99"/>
      <c r="AR1215" s="99"/>
      <c r="AS1215" s="99"/>
      <c r="AT1215" s="99"/>
      <c r="AU1215" s="99"/>
      <c r="AV1215" s="99"/>
      <c r="AW1215" s="99"/>
      <c r="AX1215" s="99"/>
      <c r="AY1215" s="99"/>
    </row>
    <row r="1216" spans="30:51" ht="13">
      <c r="AD1216" s="99"/>
      <c r="AE1216" s="99"/>
      <c r="AF1216" s="99"/>
      <c r="AG1216" s="99"/>
      <c r="AH1216" s="99"/>
      <c r="AI1216" s="99"/>
      <c r="AJ1216" s="99"/>
      <c r="AK1216" s="99"/>
      <c r="AL1216" s="99"/>
      <c r="AM1216" s="99"/>
      <c r="AN1216" s="99"/>
      <c r="AO1216" s="99"/>
      <c r="AP1216" s="99"/>
      <c r="AQ1216" s="99"/>
      <c r="AR1216" s="99"/>
      <c r="AS1216" s="99"/>
      <c r="AT1216" s="99"/>
      <c r="AU1216" s="99"/>
      <c r="AV1216" s="99"/>
      <c r="AW1216" s="99"/>
      <c r="AX1216" s="99"/>
      <c r="AY1216" s="99"/>
    </row>
    <row r="1217" spans="30:51" ht="13">
      <c r="AD1217" s="99"/>
      <c r="AE1217" s="99"/>
      <c r="AF1217" s="99"/>
      <c r="AG1217" s="99"/>
      <c r="AH1217" s="99"/>
      <c r="AI1217" s="99"/>
      <c r="AJ1217" s="99"/>
      <c r="AK1217" s="99"/>
      <c r="AL1217" s="99"/>
      <c r="AM1217" s="99"/>
      <c r="AN1217" s="99"/>
      <c r="AO1217" s="99"/>
      <c r="AP1217" s="99"/>
      <c r="AQ1217" s="99"/>
      <c r="AR1217" s="99"/>
      <c r="AS1217" s="99"/>
      <c r="AT1217" s="99"/>
      <c r="AU1217" s="99"/>
      <c r="AV1217" s="99"/>
      <c r="AW1217" s="99"/>
      <c r="AX1217" s="99"/>
      <c r="AY1217" s="99"/>
    </row>
    <row r="1218" spans="30:51" ht="13">
      <c r="AD1218" s="99"/>
      <c r="AE1218" s="99"/>
      <c r="AF1218" s="99"/>
      <c r="AG1218" s="99"/>
      <c r="AH1218" s="99"/>
      <c r="AI1218" s="99"/>
      <c r="AJ1218" s="99"/>
      <c r="AK1218" s="99"/>
      <c r="AL1218" s="99"/>
      <c r="AM1218" s="99"/>
      <c r="AN1218" s="99"/>
      <c r="AO1218" s="99"/>
      <c r="AP1218" s="99"/>
      <c r="AQ1218" s="99"/>
      <c r="AR1218" s="99"/>
      <c r="AS1218" s="99"/>
      <c r="AT1218" s="99"/>
      <c r="AU1218" s="99"/>
      <c r="AV1218" s="99"/>
      <c r="AW1218" s="99"/>
      <c r="AX1218" s="99"/>
      <c r="AY1218" s="99"/>
    </row>
    <row r="1219" spans="30:51" ht="13">
      <c r="AD1219" s="99"/>
      <c r="AE1219" s="99"/>
      <c r="AF1219" s="99"/>
      <c r="AG1219" s="99"/>
      <c r="AH1219" s="99"/>
      <c r="AI1219" s="99"/>
      <c r="AJ1219" s="99"/>
      <c r="AK1219" s="99"/>
      <c r="AL1219" s="99"/>
      <c r="AM1219" s="99"/>
      <c r="AN1219" s="99"/>
      <c r="AO1219" s="99"/>
      <c r="AP1219" s="99"/>
      <c r="AQ1219" s="99"/>
      <c r="AR1219" s="99"/>
      <c r="AS1219" s="99"/>
      <c r="AT1219" s="99"/>
      <c r="AU1219" s="99"/>
      <c r="AV1219" s="99"/>
      <c r="AW1219" s="99"/>
      <c r="AX1219" s="99"/>
      <c r="AY1219" s="99"/>
    </row>
    <row r="1220" spans="30:51" ht="13">
      <c r="AD1220" s="99"/>
      <c r="AE1220" s="99"/>
      <c r="AF1220" s="99"/>
      <c r="AG1220" s="99"/>
      <c r="AH1220" s="99"/>
      <c r="AI1220" s="99"/>
      <c r="AJ1220" s="99"/>
      <c r="AK1220" s="99"/>
      <c r="AL1220" s="99"/>
      <c r="AM1220" s="99"/>
      <c r="AN1220" s="99"/>
      <c r="AO1220" s="99"/>
      <c r="AP1220" s="99"/>
      <c r="AQ1220" s="99"/>
      <c r="AR1220" s="99"/>
      <c r="AS1220" s="99"/>
      <c r="AT1220" s="99"/>
      <c r="AU1220" s="99"/>
      <c r="AV1220" s="99"/>
      <c r="AW1220" s="99"/>
      <c r="AX1220" s="99"/>
      <c r="AY1220" s="99"/>
    </row>
    <row r="1221" spans="30:51" ht="13">
      <c r="AD1221" s="99"/>
      <c r="AE1221" s="99"/>
      <c r="AF1221" s="99"/>
      <c r="AG1221" s="99"/>
      <c r="AH1221" s="99"/>
      <c r="AI1221" s="99"/>
      <c r="AJ1221" s="99"/>
      <c r="AK1221" s="99"/>
      <c r="AL1221" s="99"/>
      <c r="AM1221" s="99"/>
      <c r="AN1221" s="99"/>
      <c r="AO1221" s="99"/>
      <c r="AP1221" s="99"/>
      <c r="AQ1221" s="99"/>
      <c r="AR1221" s="99"/>
      <c r="AS1221" s="99"/>
      <c r="AT1221" s="99"/>
      <c r="AU1221" s="99"/>
      <c r="AV1221" s="99"/>
      <c r="AW1221" s="99"/>
      <c r="AX1221" s="99"/>
      <c r="AY1221" s="99"/>
    </row>
    <row r="1222" spans="30:51" ht="13">
      <c r="AD1222" s="99"/>
      <c r="AE1222" s="99"/>
      <c r="AF1222" s="99"/>
      <c r="AG1222" s="99"/>
      <c r="AH1222" s="99"/>
      <c r="AI1222" s="99"/>
      <c r="AJ1222" s="99"/>
      <c r="AK1222" s="99"/>
      <c r="AL1222" s="99"/>
      <c r="AM1222" s="99"/>
      <c r="AN1222" s="99"/>
      <c r="AO1222" s="99"/>
      <c r="AP1222" s="99"/>
      <c r="AQ1222" s="99"/>
      <c r="AR1222" s="99"/>
      <c r="AS1222" s="99"/>
      <c r="AT1222" s="99"/>
      <c r="AU1222" s="99"/>
      <c r="AV1222" s="99"/>
      <c r="AW1222" s="99"/>
      <c r="AX1222" s="99"/>
      <c r="AY1222" s="99"/>
    </row>
    <row r="1223" spans="30:51" ht="13">
      <c r="AD1223" s="99"/>
      <c r="AE1223" s="99"/>
      <c r="AF1223" s="99"/>
      <c r="AG1223" s="99"/>
      <c r="AH1223" s="99"/>
      <c r="AI1223" s="99"/>
      <c r="AJ1223" s="99"/>
      <c r="AK1223" s="99"/>
      <c r="AL1223" s="99"/>
      <c r="AM1223" s="99"/>
      <c r="AN1223" s="99"/>
      <c r="AO1223" s="99"/>
      <c r="AP1223" s="99"/>
      <c r="AQ1223" s="99"/>
      <c r="AR1223" s="99"/>
      <c r="AS1223" s="99"/>
      <c r="AT1223" s="99"/>
      <c r="AU1223" s="99"/>
      <c r="AV1223" s="99"/>
      <c r="AW1223" s="99"/>
      <c r="AX1223" s="99"/>
      <c r="AY1223" s="99"/>
    </row>
    <row r="1224" spans="30:51" ht="13">
      <c r="AD1224" s="99"/>
      <c r="AE1224" s="99"/>
      <c r="AF1224" s="99"/>
      <c r="AG1224" s="99"/>
      <c r="AH1224" s="99"/>
      <c r="AI1224" s="99"/>
      <c r="AJ1224" s="99"/>
      <c r="AK1224" s="99"/>
      <c r="AL1224" s="99"/>
      <c r="AM1224" s="99"/>
      <c r="AN1224" s="99"/>
      <c r="AO1224" s="99"/>
      <c r="AP1224" s="99"/>
      <c r="AQ1224" s="99"/>
      <c r="AR1224" s="99"/>
      <c r="AS1224" s="99"/>
      <c r="AT1224" s="99"/>
      <c r="AU1224" s="99"/>
      <c r="AV1224" s="99"/>
      <c r="AW1224" s="99"/>
      <c r="AX1224" s="99"/>
      <c r="AY1224" s="99"/>
    </row>
    <row r="1225" spans="30:51" ht="13">
      <c r="AD1225" s="99"/>
      <c r="AE1225" s="99"/>
      <c r="AF1225" s="99"/>
      <c r="AG1225" s="99"/>
      <c r="AH1225" s="99"/>
      <c r="AI1225" s="99"/>
      <c r="AJ1225" s="99"/>
      <c r="AK1225" s="99"/>
      <c r="AL1225" s="99"/>
      <c r="AM1225" s="99"/>
      <c r="AN1225" s="99"/>
      <c r="AO1225" s="99"/>
      <c r="AP1225" s="99"/>
      <c r="AQ1225" s="99"/>
      <c r="AR1225" s="99"/>
      <c r="AS1225" s="99"/>
      <c r="AT1225" s="99"/>
      <c r="AU1225" s="99"/>
      <c r="AV1225" s="99"/>
      <c r="AW1225" s="99"/>
      <c r="AX1225" s="99"/>
      <c r="AY1225" s="99"/>
    </row>
    <row r="1226" spans="30:51" ht="13">
      <c r="AD1226" s="99"/>
      <c r="AE1226" s="99"/>
      <c r="AF1226" s="99"/>
      <c r="AG1226" s="99"/>
      <c r="AH1226" s="99"/>
      <c r="AI1226" s="99"/>
      <c r="AJ1226" s="99"/>
      <c r="AK1226" s="99"/>
      <c r="AL1226" s="99"/>
      <c r="AM1226" s="99"/>
      <c r="AN1226" s="99"/>
      <c r="AO1226" s="99"/>
      <c r="AP1226" s="99"/>
      <c r="AQ1226" s="99"/>
      <c r="AR1226" s="99"/>
      <c r="AS1226" s="99"/>
      <c r="AT1226" s="99"/>
      <c r="AU1226" s="99"/>
      <c r="AV1226" s="99"/>
      <c r="AW1226" s="99"/>
      <c r="AX1226" s="99"/>
      <c r="AY1226" s="99"/>
    </row>
    <row r="1227" spans="30:51" ht="13">
      <c r="AD1227" s="99"/>
      <c r="AE1227" s="99"/>
      <c r="AF1227" s="99"/>
      <c r="AG1227" s="99"/>
      <c r="AH1227" s="99"/>
      <c r="AI1227" s="99"/>
      <c r="AJ1227" s="99"/>
      <c r="AK1227" s="99"/>
      <c r="AL1227" s="99"/>
      <c r="AM1227" s="99"/>
      <c r="AN1227" s="99"/>
      <c r="AO1227" s="99"/>
      <c r="AP1227" s="99"/>
      <c r="AQ1227" s="99"/>
      <c r="AR1227" s="99"/>
      <c r="AS1227" s="99"/>
      <c r="AT1227" s="99"/>
      <c r="AU1227" s="99"/>
      <c r="AV1227" s="99"/>
      <c r="AW1227" s="99"/>
      <c r="AX1227" s="99"/>
      <c r="AY1227" s="99"/>
    </row>
    <row r="1228" spans="30:51" ht="13">
      <c r="AD1228" s="99"/>
      <c r="AE1228" s="99"/>
      <c r="AF1228" s="99"/>
      <c r="AG1228" s="99"/>
      <c r="AH1228" s="99"/>
      <c r="AI1228" s="99"/>
      <c r="AJ1228" s="99"/>
      <c r="AK1228" s="99"/>
      <c r="AL1228" s="99"/>
      <c r="AM1228" s="99"/>
      <c r="AN1228" s="99"/>
      <c r="AO1228" s="99"/>
      <c r="AP1228" s="99"/>
      <c r="AQ1228" s="99"/>
      <c r="AR1228" s="99"/>
      <c r="AS1228" s="99"/>
      <c r="AT1228" s="99"/>
      <c r="AU1228" s="99"/>
      <c r="AV1228" s="99"/>
      <c r="AW1228" s="99"/>
      <c r="AX1228" s="99"/>
      <c r="AY1228" s="99"/>
    </row>
    <row r="1229" spans="30:51" ht="13">
      <c r="AD1229" s="99"/>
      <c r="AE1229" s="99"/>
      <c r="AF1229" s="99"/>
      <c r="AG1229" s="99"/>
      <c r="AH1229" s="99"/>
      <c r="AI1229" s="99"/>
      <c r="AJ1229" s="99"/>
      <c r="AK1229" s="99"/>
      <c r="AL1229" s="99"/>
      <c r="AM1229" s="99"/>
      <c r="AN1229" s="99"/>
      <c r="AO1229" s="99"/>
      <c r="AP1229" s="99"/>
      <c r="AQ1229" s="99"/>
      <c r="AR1229" s="99"/>
      <c r="AS1229" s="99"/>
      <c r="AT1229" s="99"/>
      <c r="AU1229" s="99"/>
      <c r="AV1229" s="99"/>
      <c r="AW1229" s="99"/>
      <c r="AX1229" s="99"/>
      <c r="AY1229" s="99"/>
    </row>
    <row r="1230" spans="30:51" ht="13">
      <c r="AD1230" s="99"/>
      <c r="AE1230" s="99"/>
      <c r="AF1230" s="99"/>
      <c r="AG1230" s="99"/>
      <c r="AH1230" s="99"/>
      <c r="AI1230" s="99"/>
      <c r="AJ1230" s="99"/>
      <c r="AK1230" s="99"/>
      <c r="AL1230" s="99"/>
      <c r="AM1230" s="99"/>
      <c r="AN1230" s="99"/>
      <c r="AO1230" s="99"/>
      <c r="AP1230" s="99"/>
      <c r="AQ1230" s="99"/>
      <c r="AR1230" s="99"/>
      <c r="AS1230" s="99"/>
      <c r="AT1230" s="99"/>
      <c r="AU1230" s="99"/>
      <c r="AV1230" s="99"/>
      <c r="AW1230" s="99"/>
      <c r="AX1230" s="99"/>
      <c r="AY1230" s="99"/>
    </row>
    <row r="1231" spans="30:51" ht="13">
      <c r="AD1231" s="99"/>
      <c r="AE1231" s="99"/>
      <c r="AF1231" s="99"/>
      <c r="AG1231" s="99"/>
      <c r="AH1231" s="99"/>
      <c r="AI1231" s="99"/>
      <c r="AJ1231" s="99"/>
      <c r="AK1231" s="99"/>
      <c r="AL1231" s="99"/>
      <c r="AM1231" s="99"/>
      <c r="AN1231" s="99"/>
      <c r="AO1231" s="99"/>
      <c r="AP1231" s="99"/>
      <c r="AQ1231" s="99"/>
      <c r="AR1231" s="99"/>
      <c r="AS1231" s="99"/>
      <c r="AT1231" s="99"/>
      <c r="AU1231" s="99"/>
      <c r="AV1231" s="99"/>
      <c r="AW1231" s="99"/>
      <c r="AX1231" s="99"/>
      <c r="AY1231" s="99"/>
    </row>
    <row r="1232" spans="30:51" ht="13">
      <c r="AD1232" s="99"/>
      <c r="AE1232" s="99"/>
      <c r="AF1232" s="99"/>
      <c r="AG1232" s="99"/>
      <c r="AH1232" s="99"/>
      <c r="AI1232" s="99"/>
      <c r="AJ1232" s="99"/>
      <c r="AK1232" s="99"/>
      <c r="AL1232" s="99"/>
      <c r="AM1232" s="99"/>
      <c r="AN1232" s="99"/>
      <c r="AO1232" s="99"/>
      <c r="AP1232" s="99"/>
      <c r="AQ1232" s="99"/>
      <c r="AR1232" s="99"/>
      <c r="AS1232" s="99"/>
      <c r="AT1232" s="99"/>
      <c r="AU1232" s="99"/>
      <c r="AV1232" s="99"/>
      <c r="AW1232" s="99"/>
      <c r="AX1232" s="99"/>
      <c r="AY1232" s="99"/>
    </row>
    <row r="1233" spans="30:51" ht="13">
      <c r="AD1233" s="99"/>
      <c r="AE1233" s="99"/>
      <c r="AF1233" s="99"/>
      <c r="AG1233" s="99"/>
      <c r="AH1233" s="99"/>
      <c r="AI1233" s="99"/>
      <c r="AJ1233" s="99"/>
      <c r="AK1233" s="99"/>
      <c r="AL1233" s="99"/>
      <c r="AM1233" s="99"/>
      <c r="AN1233" s="99"/>
      <c r="AO1233" s="99"/>
      <c r="AP1233" s="99"/>
      <c r="AQ1233" s="99"/>
      <c r="AR1233" s="99"/>
      <c r="AS1233" s="99"/>
      <c r="AT1233" s="99"/>
      <c r="AU1233" s="99"/>
      <c r="AV1233" s="99"/>
      <c r="AW1233" s="99"/>
      <c r="AX1233" s="99"/>
      <c r="AY1233" s="99"/>
    </row>
    <row r="1234" spans="30:51" ht="13">
      <c r="AD1234" s="99"/>
      <c r="AE1234" s="99"/>
      <c r="AF1234" s="99"/>
      <c r="AG1234" s="99"/>
      <c r="AH1234" s="99"/>
      <c r="AI1234" s="99"/>
      <c r="AJ1234" s="99"/>
      <c r="AK1234" s="99"/>
      <c r="AL1234" s="99"/>
      <c r="AM1234" s="99"/>
      <c r="AN1234" s="99"/>
      <c r="AO1234" s="99"/>
      <c r="AP1234" s="99"/>
      <c r="AQ1234" s="99"/>
      <c r="AR1234" s="99"/>
      <c r="AS1234" s="99"/>
      <c r="AT1234" s="99"/>
      <c r="AU1234" s="99"/>
      <c r="AV1234" s="99"/>
      <c r="AW1234" s="99"/>
      <c r="AX1234" s="99"/>
      <c r="AY1234" s="99"/>
    </row>
    <row r="1235" spans="30:51" ht="13">
      <c r="AD1235" s="99"/>
      <c r="AE1235" s="99"/>
      <c r="AF1235" s="99"/>
      <c r="AG1235" s="99"/>
      <c r="AH1235" s="99"/>
      <c r="AI1235" s="99"/>
      <c r="AJ1235" s="99"/>
      <c r="AK1235" s="99"/>
      <c r="AL1235" s="99"/>
      <c r="AM1235" s="99"/>
      <c r="AN1235" s="99"/>
      <c r="AO1235" s="99"/>
      <c r="AP1235" s="99"/>
      <c r="AQ1235" s="99"/>
      <c r="AR1235" s="99"/>
      <c r="AS1235" s="99"/>
      <c r="AT1235" s="99"/>
      <c r="AU1235" s="99"/>
      <c r="AV1235" s="99"/>
      <c r="AW1235" s="99"/>
      <c r="AX1235" s="99"/>
      <c r="AY1235" s="99"/>
    </row>
    <row r="1236" spans="30:51" ht="13">
      <c r="AD1236" s="99"/>
      <c r="AE1236" s="99"/>
      <c r="AF1236" s="99"/>
      <c r="AG1236" s="99"/>
      <c r="AH1236" s="99"/>
      <c r="AI1236" s="99"/>
      <c r="AJ1236" s="99"/>
      <c r="AK1236" s="99"/>
      <c r="AL1236" s="99"/>
      <c r="AM1236" s="99"/>
      <c r="AN1236" s="99"/>
      <c r="AO1236" s="99"/>
      <c r="AP1236" s="99"/>
      <c r="AQ1236" s="99"/>
      <c r="AR1236" s="99"/>
      <c r="AS1236" s="99"/>
      <c r="AT1236" s="99"/>
      <c r="AU1236" s="99"/>
      <c r="AV1236" s="99"/>
      <c r="AW1236" s="99"/>
      <c r="AX1236" s="99"/>
      <c r="AY1236" s="99"/>
    </row>
    <row r="1237" spans="30:51" ht="13">
      <c r="AD1237" s="99"/>
      <c r="AE1237" s="99"/>
      <c r="AF1237" s="99"/>
      <c r="AG1237" s="99"/>
      <c r="AH1237" s="99"/>
      <c r="AI1237" s="99"/>
      <c r="AJ1237" s="99"/>
      <c r="AK1237" s="99"/>
      <c r="AL1237" s="99"/>
      <c r="AM1237" s="99"/>
      <c r="AN1237" s="99"/>
      <c r="AO1237" s="99"/>
      <c r="AP1237" s="99"/>
      <c r="AQ1237" s="99"/>
      <c r="AR1237" s="99"/>
      <c r="AS1237" s="99"/>
      <c r="AT1237" s="99"/>
      <c r="AU1237" s="99"/>
      <c r="AV1237" s="99"/>
      <c r="AW1237" s="99"/>
      <c r="AX1237" s="99"/>
      <c r="AY1237" s="99"/>
    </row>
    <row r="1238" spans="30:51" ht="13">
      <c r="AD1238" s="99"/>
      <c r="AE1238" s="99"/>
      <c r="AF1238" s="99"/>
      <c r="AG1238" s="99"/>
      <c r="AH1238" s="99"/>
      <c r="AI1238" s="99"/>
      <c r="AJ1238" s="99"/>
      <c r="AK1238" s="99"/>
      <c r="AL1238" s="99"/>
      <c r="AM1238" s="99"/>
      <c r="AN1238" s="99"/>
      <c r="AO1238" s="99"/>
      <c r="AP1238" s="99"/>
      <c r="AQ1238" s="99"/>
      <c r="AR1238" s="99"/>
      <c r="AS1238" s="99"/>
      <c r="AT1238" s="99"/>
      <c r="AU1238" s="99"/>
      <c r="AV1238" s="99"/>
      <c r="AW1238" s="99"/>
      <c r="AX1238" s="99"/>
      <c r="AY1238" s="99"/>
    </row>
    <row r="1239" spans="30:51" ht="13">
      <c r="AD1239" s="99"/>
      <c r="AE1239" s="99"/>
      <c r="AF1239" s="99"/>
      <c r="AG1239" s="99"/>
      <c r="AH1239" s="99"/>
      <c r="AI1239" s="99"/>
      <c r="AJ1239" s="99"/>
      <c r="AK1239" s="99"/>
      <c r="AL1239" s="99"/>
      <c r="AM1239" s="99"/>
      <c r="AN1239" s="99"/>
      <c r="AO1239" s="99"/>
      <c r="AP1239" s="99"/>
      <c r="AQ1239" s="99"/>
      <c r="AR1239" s="99"/>
      <c r="AS1239" s="99"/>
      <c r="AT1239" s="99"/>
      <c r="AU1239" s="99"/>
      <c r="AV1239" s="99"/>
      <c r="AW1239" s="99"/>
      <c r="AX1239" s="99"/>
      <c r="AY1239" s="99"/>
    </row>
    <row r="1240" spans="30:51" ht="13">
      <c r="AD1240" s="99"/>
      <c r="AE1240" s="99"/>
      <c r="AF1240" s="99"/>
      <c r="AG1240" s="99"/>
      <c r="AH1240" s="99"/>
      <c r="AI1240" s="99"/>
      <c r="AJ1240" s="99"/>
      <c r="AK1240" s="99"/>
      <c r="AL1240" s="99"/>
      <c r="AM1240" s="99"/>
      <c r="AN1240" s="99"/>
      <c r="AO1240" s="99"/>
      <c r="AP1240" s="99"/>
      <c r="AQ1240" s="99"/>
      <c r="AR1240" s="99"/>
      <c r="AS1240" s="99"/>
      <c r="AT1240" s="99"/>
      <c r="AU1240" s="99"/>
      <c r="AV1240" s="99"/>
      <c r="AW1240" s="99"/>
      <c r="AX1240" s="99"/>
      <c r="AY1240" s="99"/>
    </row>
    <row r="1241" spans="30:51" ht="13">
      <c r="AD1241" s="99"/>
      <c r="AE1241" s="99"/>
      <c r="AF1241" s="99"/>
      <c r="AG1241" s="99"/>
      <c r="AH1241" s="99"/>
      <c r="AI1241" s="99"/>
      <c r="AJ1241" s="99"/>
      <c r="AK1241" s="99"/>
      <c r="AL1241" s="99"/>
      <c r="AM1241" s="99"/>
      <c r="AN1241" s="99"/>
      <c r="AO1241" s="99"/>
      <c r="AP1241" s="99"/>
      <c r="AQ1241" s="99"/>
      <c r="AR1241" s="99"/>
      <c r="AS1241" s="99"/>
      <c r="AT1241" s="99"/>
      <c r="AU1241" s="99"/>
      <c r="AV1241" s="99"/>
      <c r="AW1241" s="99"/>
      <c r="AX1241" s="99"/>
      <c r="AY1241" s="99"/>
    </row>
    <row r="1242" spans="30:51" ht="13">
      <c r="AD1242" s="99"/>
      <c r="AE1242" s="99"/>
      <c r="AF1242" s="99"/>
      <c r="AG1242" s="99"/>
      <c r="AH1242" s="99"/>
      <c r="AI1242" s="99"/>
      <c r="AJ1242" s="99"/>
      <c r="AK1242" s="99"/>
      <c r="AL1242" s="99"/>
      <c r="AM1242" s="99"/>
      <c r="AN1242" s="99"/>
      <c r="AO1242" s="99"/>
      <c r="AP1242" s="99"/>
      <c r="AQ1242" s="99"/>
      <c r="AR1242" s="99"/>
      <c r="AS1242" s="99"/>
      <c r="AT1242" s="99"/>
      <c r="AU1242" s="99"/>
      <c r="AV1242" s="99"/>
      <c r="AW1242" s="99"/>
      <c r="AX1242" s="99"/>
      <c r="AY1242" s="99"/>
    </row>
    <row r="1243" spans="30:51" ht="13">
      <c r="AD1243" s="99"/>
      <c r="AE1243" s="99"/>
      <c r="AF1243" s="99"/>
      <c r="AG1243" s="99"/>
      <c r="AH1243" s="99"/>
      <c r="AI1243" s="99"/>
      <c r="AJ1243" s="99"/>
      <c r="AK1243" s="99"/>
      <c r="AL1243" s="99"/>
      <c r="AM1243" s="99"/>
      <c r="AN1243" s="99"/>
      <c r="AO1243" s="99"/>
      <c r="AP1243" s="99"/>
      <c r="AQ1243" s="99"/>
      <c r="AR1243" s="99"/>
      <c r="AS1243" s="99"/>
      <c r="AT1243" s="99"/>
      <c r="AU1243" s="99"/>
      <c r="AV1243" s="99"/>
      <c r="AW1243" s="99"/>
      <c r="AX1243" s="99"/>
      <c r="AY1243" s="99"/>
    </row>
    <row r="1244" spans="30:51" ht="13">
      <c r="AD1244" s="99"/>
      <c r="AE1244" s="99"/>
      <c r="AF1244" s="99"/>
      <c r="AG1244" s="99"/>
      <c r="AH1244" s="99"/>
      <c r="AI1244" s="99"/>
      <c r="AJ1244" s="99"/>
      <c r="AK1244" s="99"/>
      <c r="AL1244" s="99"/>
      <c r="AM1244" s="99"/>
      <c r="AN1244" s="99"/>
      <c r="AO1244" s="99"/>
      <c r="AP1244" s="99"/>
      <c r="AQ1244" s="99"/>
      <c r="AR1244" s="99"/>
      <c r="AS1244" s="99"/>
      <c r="AT1244" s="99"/>
      <c r="AU1244" s="99"/>
      <c r="AV1244" s="99"/>
      <c r="AW1244" s="99"/>
      <c r="AX1244" s="99"/>
      <c r="AY1244" s="99"/>
    </row>
    <row r="1245" spans="30:51" ht="13">
      <c r="AD1245" s="99"/>
      <c r="AE1245" s="99"/>
      <c r="AF1245" s="99"/>
      <c r="AG1245" s="99"/>
      <c r="AH1245" s="99"/>
      <c r="AI1245" s="99"/>
      <c r="AJ1245" s="99"/>
      <c r="AK1245" s="99"/>
      <c r="AL1245" s="99"/>
      <c r="AM1245" s="99"/>
      <c r="AN1245" s="99"/>
      <c r="AO1245" s="99"/>
      <c r="AP1245" s="99"/>
      <c r="AQ1245" s="99"/>
      <c r="AR1245" s="99"/>
      <c r="AS1245" s="99"/>
      <c r="AT1245" s="99"/>
      <c r="AU1245" s="99"/>
      <c r="AV1245" s="99"/>
      <c r="AW1245" s="99"/>
      <c r="AX1245" s="99"/>
      <c r="AY1245" s="99"/>
    </row>
    <row r="1246" spans="30:51" ht="13">
      <c r="AD1246" s="99"/>
      <c r="AE1246" s="99"/>
      <c r="AF1246" s="99"/>
      <c r="AG1246" s="99"/>
      <c r="AH1246" s="99"/>
      <c r="AI1246" s="99"/>
      <c r="AJ1246" s="99"/>
      <c r="AK1246" s="99"/>
      <c r="AL1246" s="99"/>
      <c r="AM1246" s="99"/>
      <c r="AN1246" s="99"/>
      <c r="AO1246" s="99"/>
      <c r="AP1246" s="99"/>
      <c r="AQ1246" s="99"/>
      <c r="AR1246" s="99"/>
      <c r="AS1246" s="99"/>
      <c r="AT1246" s="99"/>
      <c r="AU1246" s="99"/>
      <c r="AV1246" s="99"/>
      <c r="AW1246" s="99"/>
      <c r="AX1246" s="99"/>
      <c r="AY1246" s="99"/>
    </row>
    <row r="1247" spans="30:51" ht="13">
      <c r="AD1247" s="99"/>
      <c r="AE1247" s="99"/>
      <c r="AF1247" s="99"/>
      <c r="AG1247" s="99"/>
      <c r="AH1247" s="99"/>
      <c r="AI1247" s="99"/>
      <c r="AJ1247" s="99"/>
      <c r="AK1247" s="99"/>
      <c r="AL1247" s="99"/>
      <c r="AM1247" s="99"/>
      <c r="AN1247" s="99"/>
      <c r="AO1247" s="99"/>
      <c r="AP1247" s="99"/>
      <c r="AQ1247" s="99"/>
      <c r="AR1247" s="99"/>
      <c r="AS1247" s="99"/>
      <c r="AT1247" s="99"/>
      <c r="AU1247" s="99"/>
      <c r="AV1247" s="99"/>
      <c r="AW1247" s="99"/>
      <c r="AX1247" s="99"/>
      <c r="AY1247" s="99"/>
    </row>
    <row r="1248" spans="30:51" ht="13">
      <c r="AD1248" s="99"/>
      <c r="AE1248" s="99"/>
      <c r="AF1248" s="99"/>
      <c r="AG1248" s="99"/>
      <c r="AH1248" s="99"/>
      <c r="AI1248" s="99"/>
      <c r="AJ1248" s="99"/>
      <c r="AK1248" s="99"/>
      <c r="AL1248" s="99"/>
      <c r="AM1248" s="99"/>
      <c r="AN1248" s="99"/>
      <c r="AO1248" s="99"/>
      <c r="AP1248" s="99"/>
      <c r="AQ1248" s="99"/>
      <c r="AR1248" s="99"/>
      <c r="AS1248" s="99"/>
      <c r="AT1248" s="99"/>
      <c r="AU1248" s="99"/>
      <c r="AV1248" s="99"/>
      <c r="AW1248" s="99"/>
      <c r="AX1248" s="99"/>
      <c r="AY1248" s="99"/>
    </row>
    <row r="1249" spans="30:51" ht="13">
      <c r="AD1249" s="99"/>
      <c r="AE1249" s="99"/>
      <c r="AF1249" s="99"/>
      <c r="AG1249" s="99"/>
      <c r="AH1249" s="99"/>
      <c r="AI1249" s="99"/>
      <c r="AJ1249" s="99"/>
      <c r="AK1249" s="99"/>
      <c r="AL1249" s="99"/>
      <c r="AM1249" s="99"/>
      <c r="AN1249" s="99"/>
      <c r="AO1249" s="99"/>
      <c r="AP1249" s="99"/>
      <c r="AQ1249" s="99"/>
      <c r="AR1249" s="99"/>
      <c r="AS1249" s="99"/>
      <c r="AT1249" s="99"/>
      <c r="AU1249" s="99"/>
      <c r="AV1249" s="99"/>
      <c r="AW1249" s="99"/>
      <c r="AX1249" s="99"/>
      <c r="AY1249" s="99"/>
    </row>
    <row r="1250" spans="30:51" ht="13">
      <c r="AD1250" s="99"/>
      <c r="AE1250" s="99"/>
      <c r="AF1250" s="99"/>
      <c r="AG1250" s="99"/>
      <c r="AH1250" s="99"/>
      <c r="AI1250" s="99"/>
      <c r="AJ1250" s="99"/>
      <c r="AK1250" s="99"/>
      <c r="AL1250" s="99"/>
      <c r="AM1250" s="99"/>
      <c r="AN1250" s="99"/>
      <c r="AO1250" s="99"/>
      <c r="AP1250" s="99"/>
      <c r="AQ1250" s="99"/>
      <c r="AR1250" s="99"/>
      <c r="AS1250" s="99"/>
      <c r="AT1250" s="99"/>
      <c r="AU1250" s="99"/>
      <c r="AV1250" s="99"/>
      <c r="AW1250" s="99"/>
      <c r="AX1250" s="99"/>
      <c r="AY1250" s="99"/>
    </row>
    <row r="1251" spans="30:51" ht="13">
      <c r="AD1251" s="99"/>
      <c r="AE1251" s="99"/>
      <c r="AF1251" s="99"/>
      <c r="AG1251" s="99"/>
      <c r="AH1251" s="99"/>
      <c r="AI1251" s="99"/>
      <c r="AJ1251" s="99"/>
      <c r="AK1251" s="99"/>
      <c r="AL1251" s="99"/>
      <c r="AM1251" s="99"/>
      <c r="AN1251" s="99"/>
      <c r="AO1251" s="99"/>
      <c r="AP1251" s="99"/>
      <c r="AQ1251" s="99"/>
      <c r="AR1251" s="99"/>
      <c r="AS1251" s="99"/>
      <c r="AT1251" s="99"/>
      <c r="AU1251" s="99"/>
      <c r="AV1251" s="99"/>
      <c r="AW1251" s="99"/>
      <c r="AX1251" s="99"/>
      <c r="AY1251" s="99"/>
    </row>
    <row r="1252" spans="30:51" ht="13">
      <c r="AD1252" s="99"/>
      <c r="AE1252" s="99"/>
      <c r="AF1252" s="99"/>
      <c r="AG1252" s="99"/>
      <c r="AH1252" s="99"/>
      <c r="AI1252" s="99"/>
      <c r="AJ1252" s="99"/>
      <c r="AK1252" s="99"/>
      <c r="AL1252" s="99"/>
      <c r="AM1252" s="99"/>
      <c r="AN1252" s="99"/>
      <c r="AO1252" s="99"/>
      <c r="AP1252" s="99"/>
      <c r="AQ1252" s="99"/>
      <c r="AR1252" s="99"/>
      <c r="AS1252" s="99"/>
      <c r="AT1252" s="99"/>
      <c r="AU1252" s="99"/>
      <c r="AV1252" s="99"/>
      <c r="AW1252" s="99"/>
      <c r="AX1252" s="99"/>
      <c r="AY1252" s="99"/>
    </row>
    <row r="1253" spans="30:51" ht="13">
      <c r="AD1253" s="99"/>
      <c r="AE1253" s="99"/>
      <c r="AF1253" s="99"/>
      <c r="AG1253" s="99"/>
      <c r="AH1253" s="99"/>
      <c r="AI1253" s="99"/>
      <c r="AJ1253" s="99"/>
      <c r="AK1253" s="99"/>
      <c r="AL1253" s="99"/>
      <c r="AM1253" s="99"/>
      <c r="AN1253" s="99"/>
      <c r="AO1253" s="99"/>
      <c r="AP1253" s="99"/>
      <c r="AQ1253" s="99"/>
      <c r="AR1253" s="99"/>
      <c r="AS1253" s="99"/>
      <c r="AT1253" s="99"/>
      <c r="AU1253" s="99"/>
      <c r="AV1253" s="99"/>
      <c r="AW1253" s="99"/>
      <c r="AX1253" s="99"/>
      <c r="AY1253" s="99"/>
    </row>
    <row r="1254" spans="30:51" ht="13">
      <c r="AD1254" s="99"/>
      <c r="AE1254" s="99"/>
      <c r="AF1254" s="99"/>
      <c r="AG1254" s="99"/>
      <c r="AH1254" s="99"/>
      <c r="AI1254" s="99"/>
      <c r="AJ1254" s="99"/>
      <c r="AK1254" s="99"/>
      <c r="AL1254" s="99"/>
      <c r="AM1254" s="99"/>
      <c r="AN1254" s="99"/>
      <c r="AO1254" s="99"/>
      <c r="AP1254" s="99"/>
      <c r="AQ1254" s="99"/>
      <c r="AR1254" s="99"/>
      <c r="AS1254" s="99"/>
      <c r="AT1254" s="99"/>
      <c r="AU1254" s="99"/>
      <c r="AV1254" s="99"/>
      <c r="AW1254" s="99"/>
      <c r="AX1254" s="99"/>
      <c r="AY1254" s="99"/>
    </row>
    <row r="1255" spans="30:51" ht="13">
      <c r="AD1255" s="99"/>
      <c r="AE1255" s="99"/>
      <c r="AF1255" s="99"/>
      <c r="AG1255" s="99"/>
      <c r="AH1255" s="99"/>
      <c r="AI1255" s="99"/>
      <c r="AJ1255" s="99"/>
      <c r="AK1255" s="99"/>
      <c r="AL1255" s="99"/>
      <c r="AM1255" s="99"/>
      <c r="AN1255" s="99"/>
      <c r="AO1255" s="99"/>
      <c r="AP1255" s="99"/>
      <c r="AQ1255" s="99"/>
      <c r="AR1255" s="99"/>
      <c r="AS1255" s="99"/>
      <c r="AT1255" s="99"/>
      <c r="AU1255" s="99"/>
      <c r="AV1255" s="99"/>
      <c r="AW1255" s="99"/>
      <c r="AX1255" s="99"/>
      <c r="AY1255" s="99"/>
    </row>
    <row r="1256" spans="30:51" ht="13">
      <c r="AD1256" s="99"/>
      <c r="AE1256" s="99"/>
      <c r="AF1256" s="99"/>
      <c r="AG1256" s="99"/>
      <c r="AH1256" s="99"/>
      <c r="AI1256" s="99"/>
      <c r="AJ1256" s="99"/>
      <c r="AK1256" s="99"/>
      <c r="AL1256" s="99"/>
      <c r="AM1256" s="99"/>
      <c r="AN1256" s="99"/>
      <c r="AO1256" s="99"/>
      <c r="AP1256" s="99"/>
      <c r="AQ1256" s="99"/>
      <c r="AR1256" s="99"/>
      <c r="AS1256" s="99"/>
      <c r="AT1256" s="99"/>
      <c r="AU1256" s="99"/>
      <c r="AV1256" s="99"/>
      <c r="AW1256" s="99"/>
      <c r="AX1256" s="99"/>
      <c r="AY1256" s="99"/>
    </row>
    <row r="1257" spans="30:51" ht="13">
      <c r="AD1257" s="99"/>
      <c r="AE1257" s="99"/>
      <c r="AF1257" s="99"/>
      <c r="AG1257" s="99"/>
      <c r="AH1257" s="99"/>
      <c r="AI1257" s="99"/>
      <c r="AJ1257" s="99"/>
      <c r="AK1257" s="99"/>
      <c r="AL1257" s="99"/>
      <c r="AM1257" s="99"/>
      <c r="AN1257" s="99"/>
      <c r="AO1257" s="99"/>
      <c r="AP1257" s="99"/>
      <c r="AQ1257" s="99"/>
      <c r="AR1257" s="99"/>
      <c r="AS1257" s="99"/>
      <c r="AT1257" s="99"/>
      <c r="AU1257" s="99"/>
      <c r="AV1257" s="99"/>
      <c r="AW1257" s="99"/>
      <c r="AX1257" s="99"/>
      <c r="AY1257" s="99"/>
    </row>
    <row r="1258" spans="30:51" ht="13">
      <c r="AD1258" s="99"/>
      <c r="AE1258" s="99"/>
      <c r="AF1258" s="99"/>
      <c r="AG1258" s="99"/>
      <c r="AH1258" s="99"/>
      <c r="AI1258" s="99"/>
      <c r="AJ1258" s="99"/>
      <c r="AK1258" s="99"/>
      <c r="AL1258" s="99"/>
      <c r="AM1258" s="99"/>
      <c r="AN1258" s="99"/>
      <c r="AO1258" s="99"/>
      <c r="AP1258" s="99"/>
      <c r="AQ1258" s="99"/>
      <c r="AR1258" s="99"/>
      <c r="AS1258" s="99"/>
      <c r="AT1258" s="99"/>
      <c r="AU1258" s="99"/>
      <c r="AV1258" s="99"/>
      <c r="AW1258" s="99"/>
      <c r="AX1258" s="99"/>
      <c r="AY1258" s="99"/>
    </row>
    <row r="1259" spans="30:51" ht="13">
      <c r="AD1259" s="99"/>
      <c r="AE1259" s="99"/>
      <c r="AF1259" s="99"/>
      <c r="AG1259" s="99"/>
      <c r="AH1259" s="99"/>
      <c r="AI1259" s="99"/>
      <c r="AJ1259" s="99"/>
      <c r="AK1259" s="99"/>
      <c r="AL1259" s="99"/>
      <c r="AM1259" s="99"/>
      <c r="AN1259" s="99"/>
      <c r="AO1259" s="99"/>
      <c r="AP1259" s="99"/>
      <c r="AQ1259" s="99"/>
      <c r="AR1259" s="99"/>
      <c r="AS1259" s="99"/>
      <c r="AT1259" s="99"/>
      <c r="AU1259" s="99"/>
      <c r="AV1259" s="99"/>
      <c r="AW1259" s="99"/>
      <c r="AX1259" s="99"/>
      <c r="AY1259" s="99"/>
    </row>
    <row r="1260" spans="30:51" ht="13">
      <c r="AD1260" s="99"/>
      <c r="AE1260" s="99"/>
      <c r="AF1260" s="99"/>
      <c r="AG1260" s="99"/>
      <c r="AH1260" s="99"/>
      <c r="AI1260" s="99"/>
      <c r="AJ1260" s="99"/>
      <c r="AK1260" s="99"/>
      <c r="AL1260" s="99"/>
      <c r="AM1260" s="99"/>
      <c r="AN1260" s="99"/>
      <c r="AO1260" s="99"/>
      <c r="AP1260" s="99"/>
      <c r="AQ1260" s="99"/>
      <c r="AR1260" s="99"/>
      <c r="AS1260" s="99"/>
      <c r="AT1260" s="99"/>
      <c r="AU1260" s="99"/>
      <c r="AV1260" s="99"/>
      <c r="AW1260" s="99"/>
      <c r="AX1260" s="99"/>
      <c r="AY1260" s="99"/>
    </row>
    <row r="1261" spans="30:51" ht="13">
      <c r="AD1261" s="99"/>
      <c r="AE1261" s="99"/>
      <c r="AF1261" s="99"/>
      <c r="AG1261" s="99"/>
      <c r="AH1261" s="99"/>
      <c r="AI1261" s="99"/>
      <c r="AJ1261" s="99"/>
      <c r="AK1261" s="99"/>
      <c r="AL1261" s="99"/>
      <c r="AM1261" s="99"/>
      <c r="AN1261" s="99"/>
      <c r="AO1261" s="99"/>
      <c r="AP1261" s="99"/>
      <c r="AQ1261" s="99"/>
      <c r="AR1261" s="99"/>
      <c r="AS1261" s="99"/>
      <c r="AT1261" s="99"/>
      <c r="AU1261" s="99"/>
      <c r="AV1261" s="99"/>
      <c r="AW1261" s="99"/>
      <c r="AX1261" s="99"/>
      <c r="AY1261" s="99"/>
    </row>
    <row r="1262" spans="30:51" ht="13">
      <c r="AD1262" s="99"/>
      <c r="AE1262" s="99"/>
      <c r="AF1262" s="99"/>
      <c r="AG1262" s="99"/>
      <c r="AH1262" s="99"/>
      <c r="AI1262" s="99"/>
      <c r="AJ1262" s="99"/>
      <c r="AK1262" s="99"/>
      <c r="AL1262" s="99"/>
      <c r="AM1262" s="99"/>
      <c r="AN1262" s="99"/>
      <c r="AO1262" s="99"/>
      <c r="AP1262" s="99"/>
      <c r="AQ1262" s="99"/>
      <c r="AR1262" s="99"/>
      <c r="AS1262" s="99"/>
      <c r="AT1262" s="99"/>
      <c r="AU1262" s="99"/>
      <c r="AV1262" s="99"/>
      <c r="AW1262" s="99"/>
      <c r="AX1262" s="99"/>
      <c r="AY1262" s="99"/>
    </row>
    <row r="1263" spans="30:51" ht="13">
      <c r="AD1263" s="99"/>
      <c r="AE1263" s="99"/>
      <c r="AF1263" s="99"/>
      <c r="AG1263" s="99"/>
      <c r="AH1263" s="99"/>
      <c r="AI1263" s="99"/>
      <c r="AJ1263" s="99"/>
      <c r="AK1263" s="99"/>
      <c r="AL1263" s="99"/>
      <c r="AM1263" s="99"/>
      <c r="AN1263" s="99"/>
      <c r="AO1263" s="99"/>
      <c r="AP1263" s="99"/>
      <c r="AQ1263" s="99"/>
      <c r="AR1263" s="99"/>
      <c r="AS1263" s="99"/>
      <c r="AT1263" s="99"/>
      <c r="AU1263" s="99"/>
      <c r="AV1263" s="99"/>
      <c r="AW1263" s="99"/>
      <c r="AX1263" s="99"/>
      <c r="AY1263" s="99"/>
    </row>
    <row r="1264" spans="30:51" ht="13">
      <c r="AD1264" s="99"/>
      <c r="AE1264" s="99"/>
      <c r="AF1264" s="99"/>
      <c r="AG1264" s="99"/>
      <c r="AH1264" s="99"/>
      <c r="AI1264" s="99"/>
      <c r="AJ1264" s="99"/>
      <c r="AK1264" s="99"/>
      <c r="AL1264" s="99"/>
      <c r="AM1264" s="99"/>
      <c r="AN1264" s="99"/>
      <c r="AO1264" s="99"/>
      <c r="AP1264" s="99"/>
      <c r="AQ1264" s="99"/>
      <c r="AR1264" s="99"/>
      <c r="AS1264" s="99"/>
      <c r="AT1264" s="99"/>
      <c r="AU1264" s="99"/>
      <c r="AV1264" s="99"/>
      <c r="AW1264" s="99"/>
      <c r="AX1264" s="99"/>
      <c r="AY1264" s="99"/>
    </row>
    <row r="1265" spans="30:51" ht="13">
      <c r="AD1265" s="99"/>
      <c r="AE1265" s="99"/>
      <c r="AF1265" s="99"/>
      <c r="AG1265" s="99"/>
      <c r="AH1265" s="99"/>
      <c r="AI1265" s="99"/>
      <c r="AJ1265" s="99"/>
      <c r="AK1265" s="99"/>
      <c r="AL1265" s="99"/>
      <c r="AM1265" s="99"/>
      <c r="AN1265" s="99"/>
      <c r="AO1265" s="99"/>
      <c r="AP1265" s="99"/>
      <c r="AQ1265" s="99"/>
      <c r="AR1265" s="99"/>
      <c r="AS1265" s="99"/>
      <c r="AT1265" s="99"/>
      <c r="AU1265" s="99"/>
      <c r="AV1265" s="99"/>
      <c r="AW1265" s="99"/>
      <c r="AX1265" s="99"/>
      <c r="AY1265" s="99"/>
    </row>
    <row r="1266" spans="30:51" ht="13">
      <c r="AD1266" s="99"/>
      <c r="AE1266" s="99"/>
      <c r="AF1266" s="99"/>
      <c r="AG1266" s="99"/>
      <c r="AH1266" s="99"/>
      <c r="AI1266" s="99"/>
      <c r="AJ1266" s="99"/>
      <c r="AK1266" s="99"/>
      <c r="AL1266" s="99"/>
      <c r="AM1266" s="99"/>
      <c r="AN1266" s="99"/>
      <c r="AO1266" s="99"/>
      <c r="AP1266" s="99"/>
      <c r="AQ1266" s="99"/>
      <c r="AR1266" s="99"/>
      <c r="AS1266" s="99"/>
      <c r="AT1266" s="99"/>
      <c r="AU1266" s="99"/>
      <c r="AV1266" s="99"/>
      <c r="AW1266" s="99"/>
      <c r="AX1266" s="99"/>
      <c r="AY1266" s="99"/>
    </row>
    <row r="1267" spans="30:51" ht="13">
      <c r="AD1267" s="99"/>
      <c r="AE1267" s="99"/>
      <c r="AF1267" s="99"/>
      <c r="AG1267" s="99"/>
      <c r="AH1267" s="99"/>
      <c r="AI1267" s="99"/>
      <c r="AJ1267" s="99"/>
      <c r="AK1267" s="99"/>
      <c r="AL1267" s="99"/>
      <c r="AM1267" s="99"/>
      <c r="AN1267" s="99"/>
      <c r="AO1267" s="99"/>
      <c r="AP1267" s="99"/>
      <c r="AQ1267" s="99"/>
      <c r="AR1267" s="99"/>
      <c r="AS1267" s="99"/>
      <c r="AT1267" s="99"/>
      <c r="AU1267" s="99"/>
      <c r="AV1267" s="99"/>
      <c r="AW1267" s="99"/>
      <c r="AX1267" s="99"/>
      <c r="AY1267" s="99"/>
    </row>
    <row r="1268" spans="30:51" ht="13">
      <c r="AD1268" s="99"/>
      <c r="AE1268" s="99"/>
      <c r="AF1268" s="99"/>
      <c r="AG1268" s="99"/>
      <c r="AH1268" s="99"/>
      <c r="AI1268" s="99"/>
      <c r="AJ1268" s="99"/>
      <c r="AK1268" s="99"/>
      <c r="AL1268" s="99"/>
      <c r="AM1268" s="99"/>
      <c r="AN1268" s="99"/>
      <c r="AO1268" s="99"/>
      <c r="AP1268" s="99"/>
      <c r="AQ1268" s="99"/>
      <c r="AR1268" s="99"/>
      <c r="AS1268" s="99"/>
      <c r="AT1268" s="99"/>
      <c r="AU1268" s="99"/>
      <c r="AV1268" s="99"/>
      <c r="AW1268" s="99"/>
      <c r="AX1268" s="99"/>
      <c r="AY1268" s="99"/>
    </row>
    <row r="1269" spans="30:51" ht="13">
      <c r="AD1269" s="99"/>
      <c r="AE1269" s="99"/>
      <c r="AF1269" s="99"/>
      <c r="AG1269" s="99"/>
      <c r="AH1269" s="99"/>
      <c r="AI1269" s="99"/>
      <c r="AJ1269" s="99"/>
      <c r="AK1269" s="99"/>
      <c r="AL1269" s="99"/>
      <c r="AM1269" s="99"/>
      <c r="AN1269" s="99"/>
      <c r="AO1269" s="99"/>
      <c r="AP1269" s="99"/>
      <c r="AQ1269" s="99"/>
      <c r="AR1269" s="99"/>
      <c r="AS1269" s="99"/>
      <c r="AT1269" s="99"/>
      <c r="AU1269" s="99"/>
      <c r="AV1269" s="99"/>
      <c r="AW1269" s="99"/>
      <c r="AX1269" s="99"/>
      <c r="AY1269" s="99"/>
    </row>
    <row r="1270" spans="30:51" ht="13">
      <c r="AD1270" s="99"/>
      <c r="AE1270" s="99"/>
      <c r="AF1270" s="99"/>
      <c r="AG1270" s="99"/>
      <c r="AH1270" s="99"/>
      <c r="AI1270" s="99"/>
      <c r="AJ1270" s="99"/>
      <c r="AK1270" s="99"/>
      <c r="AL1270" s="99"/>
      <c r="AM1270" s="99"/>
      <c r="AN1270" s="99"/>
      <c r="AO1270" s="99"/>
      <c r="AP1270" s="99"/>
      <c r="AQ1270" s="99"/>
      <c r="AR1270" s="99"/>
      <c r="AS1270" s="99"/>
      <c r="AT1270" s="99"/>
      <c r="AU1270" s="99"/>
      <c r="AV1270" s="99"/>
      <c r="AW1270" s="99"/>
      <c r="AX1270" s="99"/>
      <c r="AY1270" s="99"/>
    </row>
    <row r="1271" spans="30:51" ht="13">
      <c r="AD1271" s="99"/>
      <c r="AE1271" s="99"/>
      <c r="AF1271" s="99"/>
      <c r="AG1271" s="99"/>
      <c r="AH1271" s="99"/>
      <c r="AI1271" s="99"/>
      <c r="AJ1271" s="99"/>
      <c r="AK1271" s="99"/>
      <c r="AL1271" s="99"/>
      <c r="AM1271" s="99"/>
      <c r="AN1271" s="99"/>
      <c r="AO1271" s="99"/>
      <c r="AP1271" s="99"/>
      <c r="AQ1271" s="99"/>
      <c r="AR1271" s="99"/>
      <c r="AS1271" s="99"/>
      <c r="AT1271" s="99"/>
      <c r="AU1271" s="99"/>
      <c r="AV1271" s="99"/>
      <c r="AW1271" s="99"/>
      <c r="AX1271" s="99"/>
      <c r="AY1271" s="99"/>
    </row>
    <row r="1272" spans="30:51" ht="13">
      <c r="AD1272" s="99"/>
      <c r="AE1272" s="99"/>
      <c r="AF1272" s="99"/>
      <c r="AG1272" s="99"/>
      <c r="AH1272" s="99"/>
      <c r="AI1272" s="99"/>
      <c r="AJ1272" s="99"/>
      <c r="AK1272" s="99"/>
      <c r="AL1272" s="99"/>
      <c r="AM1272" s="99"/>
      <c r="AN1272" s="99"/>
      <c r="AO1272" s="99"/>
      <c r="AP1272" s="99"/>
      <c r="AQ1272" s="99"/>
      <c r="AR1272" s="99"/>
      <c r="AS1272" s="99"/>
      <c r="AT1272" s="99"/>
      <c r="AU1272" s="99"/>
      <c r="AV1272" s="99"/>
      <c r="AW1272" s="99"/>
      <c r="AX1272" s="99"/>
      <c r="AY1272" s="99"/>
    </row>
    <row r="1273" spans="30:51" ht="13">
      <c r="AD1273" s="99"/>
      <c r="AE1273" s="99"/>
      <c r="AF1273" s="99"/>
      <c r="AG1273" s="99"/>
      <c r="AH1273" s="99"/>
      <c r="AI1273" s="99"/>
      <c r="AJ1273" s="99"/>
      <c r="AK1273" s="99"/>
      <c r="AL1273" s="99"/>
      <c r="AM1273" s="99"/>
      <c r="AN1273" s="99"/>
      <c r="AO1273" s="99"/>
      <c r="AP1273" s="99"/>
      <c r="AQ1273" s="99"/>
      <c r="AR1273" s="99"/>
      <c r="AS1273" s="99"/>
      <c r="AT1273" s="99"/>
      <c r="AU1273" s="99"/>
      <c r="AV1273" s="99"/>
      <c r="AW1273" s="99"/>
      <c r="AX1273" s="99"/>
      <c r="AY1273" s="99"/>
    </row>
    <row r="1274" spans="30:51" ht="13">
      <c r="AD1274" s="99"/>
      <c r="AE1274" s="99"/>
      <c r="AF1274" s="99"/>
      <c r="AG1274" s="99"/>
      <c r="AH1274" s="99"/>
      <c r="AI1274" s="99"/>
      <c r="AJ1274" s="99"/>
      <c r="AK1274" s="99"/>
      <c r="AL1274" s="99"/>
      <c r="AM1274" s="99"/>
      <c r="AN1274" s="99"/>
      <c r="AO1274" s="99"/>
      <c r="AP1274" s="99"/>
      <c r="AQ1274" s="99"/>
      <c r="AR1274" s="99"/>
      <c r="AS1274" s="99"/>
      <c r="AT1274" s="99"/>
      <c r="AU1274" s="99"/>
      <c r="AV1274" s="99"/>
      <c r="AW1274" s="99"/>
      <c r="AX1274" s="99"/>
      <c r="AY1274" s="99"/>
    </row>
    <row r="1275" spans="30:51" ht="13">
      <c r="AD1275" s="99"/>
      <c r="AE1275" s="99"/>
      <c r="AF1275" s="99"/>
      <c r="AG1275" s="99"/>
      <c r="AH1275" s="99"/>
      <c r="AI1275" s="99"/>
      <c r="AJ1275" s="99"/>
      <c r="AK1275" s="99"/>
      <c r="AL1275" s="99"/>
      <c r="AM1275" s="99"/>
      <c r="AN1275" s="99"/>
      <c r="AO1275" s="99"/>
      <c r="AP1275" s="99"/>
      <c r="AQ1275" s="99"/>
      <c r="AR1275" s="99"/>
      <c r="AS1275" s="99"/>
      <c r="AT1275" s="99"/>
      <c r="AU1275" s="99"/>
      <c r="AV1275" s="99"/>
      <c r="AW1275" s="99"/>
      <c r="AX1275" s="99"/>
      <c r="AY1275" s="99"/>
    </row>
    <row r="1276" spans="30:51" ht="13">
      <c r="AD1276" s="99"/>
      <c r="AE1276" s="99"/>
      <c r="AF1276" s="99"/>
      <c r="AG1276" s="99"/>
      <c r="AH1276" s="99"/>
      <c r="AI1276" s="99"/>
      <c r="AJ1276" s="99"/>
      <c r="AK1276" s="99"/>
      <c r="AL1276" s="99"/>
      <c r="AM1276" s="99"/>
      <c r="AN1276" s="99"/>
      <c r="AO1276" s="99"/>
      <c r="AP1276" s="99"/>
      <c r="AQ1276" s="99"/>
      <c r="AR1276" s="99"/>
      <c r="AS1276" s="99"/>
      <c r="AT1276" s="99"/>
      <c r="AU1276" s="99"/>
      <c r="AV1276" s="99"/>
      <c r="AW1276" s="99"/>
      <c r="AX1276" s="99"/>
      <c r="AY1276" s="99"/>
    </row>
    <row r="1277" spans="30:51" ht="13">
      <c r="AD1277" s="99"/>
      <c r="AE1277" s="99"/>
      <c r="AF1277" s="99"/>
      <c r="AG1277" s="99"/>
      <c r="AH1277" s="99"/>
      <c r="AI1277" s="99"/>
      <c r="AJ1277" s="99"/>
      <c r="AK1277" s="99"/>
      <c r="AL1277" s="99"/>
      <c r="AM1277" s="99"/>
      <c r="AN1277" s="99"/>
      <c r="AO1277" s="99"/>
      <c r="AP1277" s="99"/>
      <c r="AQ1277" s="99"/>
      <c r="AR1277" s="99"/>
      <c r="AS1277" s="99"/>
      <c r="AT1277" s="99"/>
      <c r="AU1277" s="99"/>
      <c r="AV1277" s="99"/>
      <c r="AW1277" s="99"/>
      <c r="AX1277" s="99"/>
      <c r="AY1277" s="99"/>
    </row>
    <row r="1278" spans="30:51" ht="13">
      <c r="AD1278" s="99"/>
      <c r="AE1278" s="99"/>
      <c r="AF1278" s="99"/>
      <c r="AG1278" s="99"/>
      <c r="AH1278" s="99"/>
      <c r="AI1278" s="99"/>
      <c r="AJ1278" s="99"/>
      <c r="AK1278" s="99"/>
      <c r="AL1278" s="99"/>
      <c r="AM1278" s="99"/>
      <c r="AN1278" s="99"/>
      <c r="AO1278" s="99"/>
      <c r="AP1278" s="99"/>
      <c r="AQ1278" s="99"/>
      <c r="AR1278" s="99"/>
      <c r="AS1278" s="99"/>
      <c r="AT1278" s="99"/>
      <c r="AU1278" s="99"/>
      <c r="AV1278" s="99"/>
      <c r="AW1278" s="99"/>
      <c r="AX1278" s="99"/>
      <c r="AY1278" s="99"/>
    </row>
    <row r="1279" spans="30:51" ht="13">
      <c r="AD1279" s="99"/>
      <c r="AE1279" s="99"/>
      <c r="AF1279" s="99"/>
      <c r="AG1279" s="99"/>
      <c r="AH1279" s="99"/>
      <c r="AI1279" s="99"/>
      <c r="AJ1279" s="99"/>
      <c r="AK1279" s="99"/>
      <c r="AL1279" s="99"/>
      <c r="AM1279" s="99"/>
      <c r="AN1279" s="99"/>
      <c r="AO1279" s="99"/>
      <c r="AP1279" s="99"/>
      <c r="AQ1279" s="99"/>
      <c r="AR1279" s="99"/>
      <c r="AS1279" s="99"/>
      <c r="AT1279" s="99"/>
      <c r="AU1279" s="99"/>
      <c r="AV1279" s="99"/>
      <c r="AW1279" s="99"/>
      <c r="AX1279" s="99"/>
      <c r="AY1279" s="99"/>
    </row>
    <row r="1280" spans="30:51" ht="13">
      <c r="AD1280" s="99"/>
      <c r="AE1280" s="99"/>
      <c r="AF1280" s="99"/>
      <c r="AG1280" s="99"/>
      <c r="AH1280" s="99"/>
      <c r="AI1280" s="99"/>
      <c r="AJ1280" s="99"/>
      <c r="AK1280" s="99"/>
      <c r="AL1280" s="99"/>
      <c r="AM1280" s="99"/>
      <c r="AN1280" s="99"/>
      <c r="AO1280" s="99"/>
      <c r="AP1280" s="99"/>
      <c r="AQ1280" s="99"/>
      <c r="AR1280" s="99"/>
      <c r="AS1280" s="99"/>
      <c r="AT1280" s="99"/>
      <c r="AU1280" s="99"/>
      <c r="AV1280" s="99"/>
      <c r="AW1280" s="99"/>
      <c r="AX1280" s="99"/>
      <c r="AY1280" s="99"/>
    </row>
    <row r="1281" spans="30:51" ht="13">
      <c r="AD1281" s="99"/>
      <c r="AE1281" s="99"/>
      <c r="AF1281" s="99"/>
      <c r="AG1281" s="99"/>
      <c r="AH1281" s="99"/>
      <c r="AI1281" s="99"/>
      <c r="AJ1281" s="99"/>
      <c r="AK1281" s="99"/>
      <c r="AL1281" s="99"/>
      <c r="AM1281" s="99"/>
      <c r="AN1281" s="99"/>
      <c r="AO1281" s="99"/>
      <c r="AP1281" s="99"/>
      <c r="AQ1281" s="99"/>
      <c r="AR1281" s="99"/>
      <c r="AS1281" s="99"/>
      <c r="AT1281" s="99"/>
      <c r="AU1281" s="99"/>
      <c r="AV1281" s="99"/>
      <c r="AW1281" s="99"/>
      <c r="AX1281" s="99"/>
      <c r="AY1281" s="99"/>
    </row>
    <row r="1282" spans="30:51" ht="13">
      <c r="AD1282" s="99"/>
      <c r="AE1282" s="99"/>
      <c r="AF1282" s="99"/>
      <c r="AG1282" s="99"/>
      <c r="AH1282" s="99"/>
      <c r="AI1282" s="99"/>
      <c r="AJ1282" s="99"/>
      <c r="AK1282" s="99"/>
      <c r="AL1282" s="99"/>
      <c r="AM1282" s="99"/>
      <c r="AN1282" s="99"/>
      <c r="AO1282" s="99"/>
      <c r="AP1282" s="99"/>
      <c r="AQ1282" s="99"/>
      <c r="AR1282" s="99"/>
      <c r="AS1282" s="99"/>
      <c r="AT1282" s="99"/>
      <c r="AU1282" s="99"/>
      <c r="AV1282" s="99"/>
      <c r="AW1282" s="99"/>
      <c r="AX1282" s="99"/>
      <c r="AY1282" s="99"/>
    </row>
    <row r="1283" spans="30:51" ht="13">
      <c r="AD1283" s="99"/>
      <c r="AE1283" s="99"/>
      <c r="AF1283" s="99"/>
      <c r="AG1283" s="99"/>
      <c r="AH1283" s="99"/>
      <c r="AI1283" s="99"/>
      <c r="AJ1283" s="99"/>
      <c r="AK1283" s="99"/>
      <c r="AL1283" s="99"/>
      <c r="AM1283" s="99"/>
      <c r="AN1283" s="99"/>
      <c r="AO1283" s="99"/>
      <c r="AP1283" s="99"/>
      <c r="AQ1283" s="99"/>
      <c r="AR1283" s="99"/>
      <c r="AS1283" s="99"/>
      <c r="AT1283" s="99"/>
      <c r="AU1283" s="99"/>
      <c r="AV1283" s="99"/>
      <c r="AW1283" s="99"/>
      <c r="AX1283" s="99"/>
      <c r="AY1283" s="99"/>
    </row>
    <row r="1284" spans="30:51" ht="13">
      <c r="AD1284" s="99"/>
      <c r="AE1284" s="99"/>
      <c r="AF1284" s="99"/>
      <c r="AG1284" s="99"/>
      <c r="AH1284" s="99"/>
      <c r="AI1284" s="99"/>
      <c r="AJ1284" s="99"/>
      <c r="AK1284" s="99"/>
      <c r="AL1284" s="99"/>
      <c r="AM1284" s="99"/>
      <c r="AN1284" s="99"/>
      <c r="AO1284" s="99"/>
      <c r="AP1284" s="99"/>
      <c r="AQ1284" s="99"/>
      <c r="AR1284" s="99"/>
      <c r="AS1284" s="99"/>
      <c r="AT1284" s="99"/>
      <c r="AU1284" s="99"/>
      <c r="AV1284" s="99"/>
      <c r="AW1284" s="99"/>
      <c r="AX1284" s="99"/>
      <c r="AY1284" s="99"/>
    </row>
    <row r="1285" spans="30:51" ht="13">
      <c r="AD1285" s="99"/>
      <c r="AE1285" s="99"/>
      <c r="AF1285" s="99"/>
      <c r="AG1285" s="99"/>
      <c r="AH1285" s="99"/>
      <c r="AI1285" s="99"/>
      <c r="AJ1285" s="99"/>
      <c r="AK1285" s="99"/>
      <c r="AL1285" s="99"/>
      <c r="AM1285" s="99"/>
      <c r="AN1285" s="99"/>
      <c r="AO1285" s="99"/>
      <c r="AP1285" s="99"/>
      <c r="AQ1285" s="99"/>
      <c r="AR1285" s="99"/>
      <c r="AS1285" s="99"/>
      <c r="AT1285" s="99"/>
      <c r="AU1285" s="99"/>
      <c r="AV1285" s="99"/>
      <c r="AW1285" s="99"/>
      <c r="AX1285" s="99"/>
      <c r="AY1285" s="99"/>
    </row>
    <row r="1286" spans="30:51" ht="13">
      <c r="AD1286" s="99"/>
      <c r="AE1286" s="99"/>
      <c r="AF1286" s="99"/>
      <c r="AG1286" s="99"/>
      <c r="AH1286" s="99"/>
      <c r="AI1286" s="99"/>
      <c r="AJ1286" s="99"/>
      <c r="AK1286" s="99"/>
      <c r="AL1286" s="99"/>
      <c r="AM1286" s="99"/>
      <c r="AN1286" s="99"/>
      <c r="AO1286" s="99"/>
      <c r="AP1286" s="99"/>
      <c r="AQ1286" s="99"/>
      <c r="AR1286" s="99"/>
      <c r="AS1286" s="99"/>
      <c r="AT1286" s="99"/>
      <c r="AU1286" s="99"/>
      <c r="AV1286" s="99"/>
      <c r="AW1286" s="99"/>
      <c r="AX1286" s="99"/>
      <c r="AY1286" s="99"/>
    </row>
    <row r="1287" spans="30:51" ht="13">
      <c r="AD1287" s="99"/>
      <c r="AE1287" s="99"/>
      <c r="AF1287" s="99"/>
      <c r="AG1287" s="99"/>
      <c r="AH1287" s="99"/>
      <c r="AI1287" s="99"/>
      <c r="AJ1287" s="99"/>
      <c r="AK1287" s="99"/>
      <c r="AL1287" s="99"/>
      <c r="AM1287" s="99"/>
      <c r="AN1287" s="99"/>
      <c r="AO1287" s="99"/>
      <c r="AP1287" s="99"/>
      <c r="AQ1287" s="99"/>
      <c r="AR1287" s="99"/>
      <c r="AS1287" s="99"/>
      <c r="AT1287" s="99"/>
      <c r="AU1287" s="99"/>
      <c r="AV1287" s="99"/>
      <c r="AW1287" s="99"/>
      <c r="AX1287" s="99"/>
      <c r="AY1287" s="99"/>
    </row>
    <row r="1288" spans="30:51" ht="13">
      <c r="AD1288" s="99"/>
      <c r="AE1288" s="99"/>
      <c r="AF1288" s="99"/>
      <c r="AG1288" s="99"/>
      <c r="AH1288" s="99"/>
      <c r="AI1288" s="99"/>
      <c r="AJ1288" s="99"/>
      <c r="AK1288" s="99"/>
      <c r="AL1288" s="99"/>
      <c r="AM1288" s="99"/>
      <c r="AN1288" s="99"/>
      <c r="AO1288" s="99"/>
      <c r="AP1288" s="99"/>
      <c r="AQ1288" s="99"/>
      <c r="AR1288" s="99"/>
      <c r="AS1288" s="99"/>
      <c r="AT1288" s="99"/>
      <c r="AU1288" s="99"/>
      <c r="AV1288" s="99"/>
      <c r="AW1288" s="99"/>
      <c r="AX1288" s="99"/>
      <c r="AY1288" s="99"/>
    </row>
    <row r="1289" spans="30:51" ht="13">
      <c r="AD1289" s="99"/>
      <c r="AE1289" s="99"/>
      <c r="AF1289" s="99"/>
      <c r="AG1289" s="99"/>
      <c r="AH1289" s="99"/>
      <c r="AI1289" s="99"/>
      <c r="AJ1289" s="99"/>
      <c r="AK1289" s="99"/>
      <c r="AL1289" s="99"/>
      <c r="AM1289" s="99"/>
      <c r="AN1289" s="99"/>
      <c r="AO1289" s="99"/>
      <c r="AP1289" s="99"/>
      <c r="AQ1289" s="99"/>
      <c r="AR1289" s="99"/>
      <c r="AS1289" s="99"/>
      <c r="AT1289" s="99"/>
      <c r="AU1289" s="99"/>
      <c r="AV1289" s="99"/>
      <c r="AW1289" s="99"/>
      <c r="AX1289" s="99"/>
      <c r="AY1289" s="99"/>
    </row>
    <row r="1290" spans="30:51" ht="13">
      <c r="AD1290" s="99"/>
      <c r="AE1290" s="99"/>
      <c r="AF1290" s="99"/>
      <c r="AG1290" s="99"/>
      <c r="AH1290" s="99"/>
      <c r="AI1290" s="99"/>
      <c r="AJ1290" s="99"/>
      <c r="AK1290" s="99"/>
      <c r="AL1290" s="99"/>
      <c r="AM1290" s="99"/>
      <c r="AN1290" s="99"/>
      <c r="AO1290" s="99"/>
      <c r="AP1290" s="99"/>
      <c r="AQ1290" s="99"/>
      <c r="AR1290" s="99"/>
      <c r="AS1290" s="99"/>
      <c r="AT1290" s="99"/>
      <c r="AU1290" s="99"/>
      <c r="AV1290" s="99"/>
      <c r="AW1290" s="99"/>
      <c r="AX1290" s="99"/>
      <c r="AY1290" s="99"/>
    </row>
    <row r="1291" spans="30:51" ht="13">
      <c r="AD1291" s="99"/>
      <c r="AE1291" s="99"/>
      <c r="AF1291" s="99"/>
      <c r="AG1291" s="99"/>
      <c r="AH1291" s="99"/>
      <c r="AI1291" s="99"/>
      <c r="AJ1291" s="99"/>
      <c r="AK1291" s="99"/>
      <c r="AL1291" s="99"/>
      <c r="AM1291" s="99"/>
      <c r="AN1291" s="99"/>
      <c r="AO1291" s="99"/>
      <c r="AP1291" s="99"/>
      <c r="AQ1291" s="99"/>
      <c r="AR1291" s="99"/>
      <c r="AS1291" s="99"/>
      <c r="AT1291" s="99"/>
      <c r="AU1291" s="99"/>
      <c r="AV1291" s="99"/>
      <c r="AW1291" s="99"/>
      <c r="AX1291" s="99"/>
      <c r="AY1291" s="99"/>
    </row>
    <row r="1292" spans="30:51" ht="13">
      <c r="AD1292" s="99"/>
      <c r="AE1292" s="99"/>
      <c r="AF1292" s="99"/>
      <c r="AG1292" s="99"/>
      <c r="AH1292" s="99"/>
      <c r="AI1292" s="99"/>
      <c r="AJ1292" s="99"/>
      <c r="AK1292" s="99"/>
      <c r="AL1292" s="99"/>
      <c r="AM1292" s="99"/>
      <c r="AN1292" s="99"/>
      <c r="AO1292" s="99"/>
      <c r="AP1292" s="99"/>
      <c r="AQ1292" s="99"/>
      <c r="AR1292" s="99"/>
      <c r="AS1292" s="99"/>
      <c r="AT1292" s="99"/>
      <c r="AU1292" s="99"/>
      <c r="AV1292" s="99"/>
      <c r="AW1292" s="99"/>
      <c r="AX1292" s="99"/>
      <c r="AY1292" s="99"/>
    </row>
    <row r="1293" spans="30:51" ht="13">
      <c r="AD1293" s="99"/>
      <c r="AE1293" s="99"/>
      <c r="AF1293" s="99"/>
      <c r="AG1293" s="99"/>
      <c r="AH1293" s="99"/>
      <c r="AI1293" s="99"/>
      <c r="AJ1293" s="99"/>
      <c r="AK1293" s="99"/>
      <c r="AL1293" s="99"/>
      <c r="AM1293" s="99"/>
      <c r="AN1293" s="99"/>
      <c r="AO1293" s="99"/>
      <c r="AP1293" s="99"/>
      <c r="AQ1293" s="99"/>
      <c r="AR1293" s="99"/>
      <c r="AS1293" s="99"/>
      <c r="AT1293" s="99"/>
      <c r="AU1293" s="99"/>
      <c r="AV1293" s="99"/>
      <c r="AW1293" s="99"/>
      <c r="AX1293" s="99"/>
      <c r="AY1293" s="99"/>
    </row>
    <row r="1294" spans="30:51" ht="13">
      <c r="AD1294" s="99"/>
      <c r="AE1294" s="99"/>
      <c r="AF1294" s="99"/>
      <c r="AG1294" s="99"/>
      <c r="AH1294" s="99"/>
      <c r="AI1294" s="99"/>
      <c r="AJ1294" s="99"/>
      <c r="AK1294" s="99"/>
      <c r="AL1294" s="99"/>
      <c r="AM1294" s="99"/>
      <c r="AN1294" s="99"/>
      <c r="AO1294" s="99"/>
      <c r="AP1294" s="99"/>
      <c r="AQ1294" s="99"/>
      <c r="AR1294" s="99"/>
      <c r="AS1294" s="99"/>
      <c r="AT1294" s="99"/>
      <c r="AU1294" s="99"/>
      <c r="AV1294" s="99"/>
      <c r="AW1294" s="99"/>
      <c r="AX1294" s="99"/>
      <c r="AY1294" s="99"/>
    </row>
    <row r="1295" spans="30:51" ht="13">
      <c r="AD1295" s="99"/>
      <c r="AE1295" s="99"/>
      <c r="AF1295" s="99"/>
      <c r="AG1295" s="99"/>
      <c r="AH1295" s="99"/>
      <c r="AI1295" s="99"/>
      <c r="AJ1295" s="99"/>
      <c r="AK1295" s="99"/>
      <c r="AL1295" s="99"/>
      <c r="AM1295" s="99"/>
      <c r="AN1295" s="99"/>
      <c r="AO1295" s="99"/>
      <c r="AP1295" s="99"/>
      <c r="AQ1295" s="99"/>
      <c r="AR1295" s="99"/>
      <c r="AS1295" s="99"/>
      <c r="AT1295" s="99"/>
      <c r="AU1295" s="99"/>
      <c r="AV1295" s="99"/>
      <c r="AW1295" s="99"/>
      <c r="AX1295" s="99"/>
      <c r="AY1295" s="99"/>
    </row>
    <row r="1296" spans="30:51" ht="13">
      <c r="AD1296" s="99"/>
      <c r="AE1296" s="99"/>
      <c r="AF1296" s="99"/>
      <c r="AG1296" s="99"/>
      <c r="AH1296" s="99"/>
      <c r="AI1296" s="99"/>
      <c r="AJ1296" s="99"/>
      <c r="AK1296" s="99"/>
      <c r="AL1296" s="99"/>
      <c r="AM1296" s="99"/>
      <c r="AN1296" s="99"/>
      <c r="AO1296" s="99"/>
      <c r="AP1296" s="99"/>
      <c r="AQ1296" s="99"/>
      <c r="AR1296" s="99"/>
      <c r="AS1296" s="99"/>
      <c r="AT1296" s="99"/>
      <c r="AU1296" s="99"/>
      <c r="AV1296" s="99"/>
      <c r="AW1296" s="99"/>
      <c r="AX1296" s="99"/>
      <c r="AY1296" s="99"/>
    </row>
    <row r="1297" spans="30:51" ht="13">
      <c r="AD1297" s="99"/>
      <c r="AE1297" s="99"/>
      <c r="AF1297" s="99"/>
      <c r="AG1297" s="99"/>
      <c r="AH1297" s="99"/>
      <c r="AI1297" s="99"/>
      <c r="AJ1297" s="99"/>
      <c r="AK1297" s="99"/>
      <c r="AL1297" s="99"/>
      <c r="AM1297" s="99"/>
      <c r="AN1297" s="99"/>
      <c r="AO1297" s="99"/>
      <c r="AP1297" s="99"/>
      <c r="AQ1297" s="99"/>
      <c r="AR1297" s="99"/>
      <c r="AS1297" s="99"/>
      <c r="AT1297" s="99"/>
      <c r="AU1297" s="99"/>
      <c r="AV1297" s="99"/>
      <c r="AW1297" s="99"/>
      <c r="AX1297" s="99"/>
      <c r="AY1297" s="99"/>
    </row>
    <row r="1298" spans="30:51" ht="13">
      <c r="AD1298" s="99"/>
      <c r="AE1298" s="99"/>
      <c r="AF1298" s="99"/>
      <c r="AG1298" s="99"/>
      <c r="AH1298" s="99"/>
      <c r="AI1298" s="99"/>
      <c r="AJ1298" s="99"/>
      <c r="AK1298" s="99"/>
      <c r="AL1298" s="99"/>
      <c r="AM1298" s="99"/>
      <c r="AN1298" s="99"/>
      <c r="AO1298" s="99"/>
      <c r="AP1298" s="99"/>
      <c r="AQ1298" s="99"/>
      <c r="AR1298" s="99"/>
      <c r="AS1298" s="99"/>
      <c r="AT1298" s="99"/>
      <c r="AU1298" s="99"/>
      <c r="AV1298" s="99"/>
      <c r="AW1298" s="99"/>
      <c r="AX1298" s="99"/>
      <c r="AY1298" s="99"/>
    </row>
    <row r="1299" spans="30:51" ht="13">
      <c r="AD1299" s="99"/>
      <c r="AE1299" s="99"/>
      <c r="AF1299" s="99"/>
      <c r="AG1299" s="99"/>
      <c r="AH1299" s="99"/>
      <c r="AI1299" s="99"/>
      <c r="AJ1299" s="99"/>
      <c r="AK1299" s="99"/>
      <c r="AL1299" s="99"/>
      <c r="AM1299" s="99"/>
      <c r="AN1299" s="99"/>
      <c r="AO1299" s="99"/>
      <c r="AP1299" s="99"/>
      <c r="AQ1299" s="99"/>
      <c r="AR1299" s="99"/>
      <c r="AS1299" s="99"/>
      <c r="AT1299" s="99"/>
      <c r="AU1299" s="99"/>
      <c r="AV1299" s="99"/>
      <c r="AW1299" s="99"/>
      <c r="AX1299" s="99"/>
      <c r="AY1299" s="99"/>
    </row>
    <row r="1300" spans="30:51" ht="13">
      <c r="AD1300" s="99"/>
      <c r="AE1300" s="99"/>
      <c r="AF1300" s="99"/>
      <c r="AG1300" s="99"/>
      <c r="AH1300" s="99"/>
      <c r="AI1300" s="99"/>
      <c r="AJ1300" s="99"/>
      <c r="AK1300" s="99"/>
      <c r="AL1300" s="99"/>
      <c r="AM1300" s="99"/>
      <c r="AN1300" s="99"/>
      <c r="AO1300" s="99"/>
      <c r="AP1300" s="99"/>
      <c r="AQ1300" s="99"/>
      <c r="AR1300" s="99"/>
      <c r="AS1300" s="99"/>
      <c r="AT1300" s="99"/>
      <c r="AU1300" s="99"/>
      <c r="AV1300" s="99"/>
      <c r="AW1300" s="99"/>
      <c r="AX1300" s="99"/>
      <c r="AY1300" s="99"/>
    </row>
    <row r="1301" spans="30:51" ht="13">
      <c r="AD1301" s="99"/>
      <c r="AE1301" s="99"/>
      <c r="AF1301" s="99"/>
      <c r="AG1301" s="99"/>
      <c r="AH1301" s="99"/>
      <c r="AI1301" s="99"/>
      <c r="AJ1301" s="99"/>
      <c r="AK1301" s="99"/>
      <c r="AL1301" s="99"/>
      <c r="AM1301" s="99"/>
      <c r="AN1301" s="99"/>
      <c r="AO1301" s="99"/>
      <c r="AP1301" s="99"/>
      <c r="AQ1301" s="99"/>
      <c r="AR1301" s="99"/>
      <c r="AS1301" s="99"/>
      <c r="AT1301" s="99"/>
      <c r="AU1301" s="99"/>
      <c r="AV1301" s="99"/>
      <c r="AW1301" s="99"/>
      <c r="AX1301" s="99"/>
      <c r="AY1301" s="99"/>
    </row>
    <row r="1302" spans="30:51" ht="13">
      <c r="AD1302" s="99"/>
      <c r="AE1302" s="99"/>
      <c r="AF1302" s="99"/>
      <c r="AG1302" s="99"/>
      <c r="AH1302" s="99"/>
      <c r="AI1302" s="99"/>
      <c r="AJ1302" s="99"/>
      <c r="AK1302" s="99"/>
      <c r="AL1302" s="99"/>
      <c r="AM1302" s="99"/>
      <c r="AN1302" s="99"/>
      <c r="AO1302" s="99"/>
      <c r="AP1302" s="99"/>
      <c r="AQ1302" s="99"/>
      <c r="AR1302" s="99"/>
      <c r="AS1302" s="99"/>
      <c r="AT1302" s="99"/>
      <c r="AU1302" s="99"/>
      <c r="AV1302" s="99"/>
      <c r="AW1302" s="99"/>
      <c r="AX1302" s="99"/>
      <c r="AY1302" s="99"/>
    </row>
    <row r="1303" spans="30:51" ht="13">
      <c r="AD1303" s="99"/>
      <c r="AE1303" s="99"/>
      <c r="AF1303" s="99"/>
      <c r="AG1303" s="99"/>
      <c r="AH1303" s="99"/>
      <c r="AI1303" s="99"/>
      <c r="AJ1303" s="99"/>
      <c r="AK1303" s="99"/>
      <c r="AL1303" s="99"/>
      <c r="AM1303" s="99"/>
      <c r="AN1303" s="99"/>
      <c r="AO1303" s="99"/>
      <c r="AP1303" s="99"/>
      <c r="AQ1303" s="99"/>
      <c r="AR1303" s="99"/>
      <c r="AS1303" s="99"/>
      <c r="AT1303" s="99"/>
      <c r="AU1303" s="99"/>
      <c r="AV1303" s="99"/>
      <c r="AW1303" s="99"/>
      <c r="AX1303" s="99"/>
      <c r="AY1303" s="99"/>
    </row>
    <row r="1304" spans="30:51" ht="13">
      <c r="AD1304" s="99"/>
      <c r="AE1304" s="99"/>
      <c r="AF1304" s="99"/>
      <c r="AG1304" s="99"/>
      <c r="AH1304" s="99"/>
      <c r="AI1304" s="99"/>
      <c r="AJ1304" s="99"/>
      <c r="AK1304" s="99"/>
      <c r="AL1304" s="99"/>
      <c r="AM1304" s="99"/>
      <c r="AN1304" s="99"/>
      <c r="AO1304" s="99"/>
      <c r="AP1304" s="99"/>
      <c r="AQ1304" s="99"/>
      <c r="AR1304" s="99"/>
      <c r="AS1304" s="99"/>
      <c r="AT1304" s="99"/>
      <c r="AU1304" s="99"/>
      <c r="AV1304" s="99"/>
      <c r="AW1304" s="99"/>
      <c r="AX1304" s="99"/>
      <c r="AY1304" s="99"/>
    </row>
    <row r="1305" spans="30:51" ht="13">
      <c r="AD1305" s="99"/>
      <c r="AE1305" s="99"/>
      <c r="AF1305" s="99"/>
      <c r="AG1305" s="99"/>
      <c r="AH1305" s="99"/>
      <c r="AI1305" s="99"/>
      <c r="AJ1305" s="99"/>
      <c r="AK1305" s="99"/>
      <c r="AL1305" s="99"/>
      <c r="AM1305" s="99"/>
      <c r="AN1305" s="99"/>
      <c r="AO1305" s="99"/>
      <c r="AP1305" s="99"/>
      <c r="AQ1305" s="99"/>
      <c r="AR1305" s="99"/>
      <c r="AS1305" s="99"/>
      <c r="AT1305" s="99"/>
      <c r="AU1305" s="99"/>
      <c r="AV1305" s="99"/>
      <c r="AW1305" s="99"/>
      <c r="AX1305" s="99"/>
      <c r="AY1305" s="99"/>
    </row>
    <row r="1306" spans="30:51" ht="13">
      <c r="AD1306" s="99"/>
      <c r="AE1306" s="99"/>
      <c r="AF1306" s="99"/>
      <c r="AG1306" s="99"/>
      <c r="AH1306" s="99"/>
      <c r="AI1306" s="99"/>
      <c r="AJ1306" s="99"/>
      <c r="AK1306" s="99"/>
      <c r="AL1306" s="99"/>
      <c r="AM1306" s="99"/>
      <c r="AN1306" s="99"/>
      <c r="AO1306" s="99"/>
      <c r="AP1306" s="99"/>
      <c r="AQ1306" s="99"/>
      <c r="AR1306" s="99"/>
      <c r="AS1306" s="99"/>
      <c r="AT1306" s="99"/>
      <c r="AU1306" s="99"/>
      <c r="AV1306" s="99"/>
      <c r="AW1306" s="99"/>
      <c r="AX1306" s="99"/>
      <c r="AY1306" s="99"/>
    </row>
    <row r="1307" spans="30:51" ht="13">
      <c r="AD1307" s="99"/>
      <c r="AE1307" s="99"/>
      <c r="AF1307" s="99"/>
      <c r="AG1307" s="99"/>
      <c r="AH1307" s="99"/>
      <c r="AI1307" s="99"/>
      <c r="AJ1307" s="99"/>
      <c r="AK1307" s="99"/>
      <c r="AL1307" s="99"/>
      <c r="AM1307" s="99"/>
      <c r="AN1307" s="99"/>
      <c r="AO1307" s="99"/>
      <c r="AP1307" s="99"/>
      <c r="AQ1307" s="99"/>
      <c r="AR1307" s="99"/>
      <c r="AS1307" s="99"/>
      <c r="AT1307" s="99"/>
      <c r="AU1307" s="99"/>
      <c r="AV1307" s="99"/>
      <c r="AW1307" s="99"/>
      <c r="AX1307" s="99"/>
      <c r="AY1307" s="99"/>
    </row>
    <row r="1308" spans="30:51" ht="13">
      <c r="AD1308" s="99"/>
      <c r="AE1308" s="99"/>
      <c r="AF1308" s="99"/>
      <c r="AG1308" s="99"/>
      <c r="AH1308" s="99"/>
      <c r="AI1308" s="99"/>
      <c r="AJ1308" s="99"/>
      <c r="AK1308" s="99"/>
      <c r="AL1308" s="99"/>
      <c r="AM1308" s="99"/>
      <c r="AN1308" s="99"/>
      <c r="AO1308" s="99"/>
      <c r="AP1308" s="99"/>
      <c r="AQ1308" s="99"/>
      <c r="AR1308" s="99"/>
      <c r="AS1308" s="99"/>
      <c r="AT1308" s="99"/>
      <c r="AU1308" s="99"/>
      <c r="AV1308" s="99"/>
      <c r="AW1308" s="99"/>
      <c r="AX1308" s="99"/>
      <c r="AY1308" s="99"/>
    </row>
    <row r="1309" spans="30:51" ht="13">
      <c r="AD1309" s="99"/>
      <c r="AE1309" s="99"/>
      <c r="AF1309" s="99"/>
      <c r="AG1309" s="99"/>
      <c r="AH1309" s="99"/>
      <c r="AI1309" s="99"/>
      <c r="AJ1309" s="99"/>
      <c r="AK1309" s="99"/>
      <c r="AL1309" s="99"/>
      <c r="AM1309" s="99"/>
      <c r="AN1309" s="99"/>
      <c r="AO1309" s="99"/>
      <c r="AP1309" s="99"/>
      <c r="AQ1309" s="99"/>
      <c r="AR1309" s="99"/>
      <c r="AS1309" s="99"/>
      <c r="AT1309" s="99"/>
      <c r="AU1309" s="99"/>
      <c r="AV1309" s="99"/>
      <c r="AW1309" s="99"/>
      <c r="AX1309" s="99"/>
      <c r="AY1309" s="99"/>
    </row>
    <row r="1310" spans="30:51" ht="13">
      <c r="AD1310" s="99"/>
      <c r="AE1310" s="99"/>
      <c r="AF1310" s="99"/>
      <c r="AG1310" s="99"/>
      <c r="AH1310" s="99"/>
      <c r="AI1310" s="99"/>
      <c r="AJ1310" s="99"/>
      <c r="AK1310" s="99"/>
      <c r="AL1310" s="99"/>
      <c r="AM1310" s="99"/>
      <c r="AN1310" s="99"/>
      <c r="AO1310" s="99"/>
      <c r="AP1310" s="99"/>
      <c r="AQ1310" s="99"/>
      <c r="AR1310" s="99"/>
      <c r="AS1310" s="99"/>
      <c r="AT1310" s="99"/>
      <c r="AU1310" s="99"/>
      <c r="AV1310" s="99"/>
      <c r="AW1310" s="99"/>
      <c r="AX1310" s="99"/>
      <c r="AY1310" s="99"/>
    </row>
    <row r="1311" spans="30:51" ht="13">
      <c r="AD1311" s="99"/>
      <c r="AE1311" s="99"/>
      <c r="AF1311" s="99"/>
      <c r="AG1311" s="99"/>
      <c r="AH1311" s="99"/>
      <c r="AI1311" s="99"/>
      <c r="AJ1311" s="99"/>
      <c r="AK1311" s="99"/>
      <c r="AL1311" s="99"/>
      <c r="AM1311" s="99"/>
      <c r="AN1311" s="99"/>
      <c r="AO1311" s="99"/>
      <c r="AP1311" s="99"/>
      <c r="AQ1311" s="99"/>
      <c r="AR1311" s="99"/>
      <c r="AS1311" s="99"/>
      <c r="AT1311" s="99"/>
      <c r="AU1311" s="99"/>
      <c r="AV1311" s="99"/>
      <c r="AW1311" s="99"/>
      <c r="AX1311" s="99"/>
      <c r="AY1311" s="99"/>
    </row>
    <row r="1312" spans="30:51" ht="13">
      <c r="AD1312" s="99"/>
      <c r="AE1312" s="99"/>
      <c r="AF1312" s="99"/>
      <c r="AG1312" s="99"/>
      <c r="AH1312" s="99"/>
      <c r="AI1312" s="99"/>
      <c r="AJ1312" s="99"/>
      <c r="AK1312" s="99"/>
      <c r="AL1312" s="99"/>
      <c r="AM1312" s="99"/>
      <c r="AN1312" s="99"/>
      <c r="AO1312" s="99"/>
      <c r="AP1312" s="99"/>
      <c r="AQ1312" s="99"/>
      <c r="AR1312" s="99"/>
      <c r="AS1312" s="99"/>
      <c r="AT1312" s="99"/>
      <c r="AU1312" s="99"/>
      <c r="AV1312" s="99"/>
      <c r="AW1312" s="99"/>
      <c r="AX1312" s="99"/>
      <c r="AY1312" s="99"/>
    </row>
    <row r="1313" spans="30:51" ht="13">
      <c r="AD1313" s="99"/>
      <c r="AE1313" s="99"/>
      <c r="AF1313" s="99"/>
      <c r="AG1313" s="99"/>
      <c r="AH1313" s="99"/>
      <c r="AI1313" s="99"/>
      <c r="AJ1313" s="99"/>
      <c r="AK1313" s="99"/>
      <c r="AL1313" s="99"/>
      <c r="AM1313" s="99"/>
      <c r="AN1313" s="99"/>
      <c r="AO1313" s="99"/>
      <c r="AP1313" s="99"/>
      <c r="AQ1313" s="99"/>
      <c r="AR1313" s="99"/>
      <c r="AS1313" s="99"/>
      <c r="AT1313" s="99"/>
      <c r="AU1313" s="99"/>
      <c r="AV1313" s="99"/>
      <c r="AW1313" s="99"/>
      <c r="AX1313" s="99"/>
      <c r="AY1313" s="99"/>
    </row>
    <row r="1314" spans="30:51" ht="13">
      <c r="AD1314" s="99"/>
      <c r="AE1314" s="99"/>
      <c r="AF1314" s="99"/>
      <c r="AG1314" s="99"/>
      <c r="AH1314" s="99"/>
      <c r="AI1314" s="99"/>
      <c r="AJ1314" s="99"/>
      <c r="AK1314" s="99"/>
      <c r="AL1314" s="99"/>
      <c r="AM1314" s="99"/>
      <c r="AN1314" s="99"/>
      <c r="AO1314" s="99"/>
      <c r="AP1314" s="99"/>
      <c r="AQ1314" s="99"/>
      <c r="AR1314" s="99"/>
      <c r="AS1314" s="99"/>
      <c r="AT1314" s="99"/>
      <c r="AU1314" s="99"/>
      <c r="AV1314" s="99"/>
      <c r="AW1314" s="99"/>
      <c r="AX1314" s="99"/>
      <c r="AY1314" s="99"/>
    </row>
    <row r="1315" spans="30:51" ht="13">
      <c r="AD1315" s="99"/>
      <c r="AE1315" s="99"/>
      <c r="AF1315" s="99"/>
      <c r="AG1315" s="99"/>
      <c r="AH1315" s="99"/>
      <c r="AI1315" s="99"/>
      <c r="AJ1315" s="99"/>
      <c r="AK1315" s="99"/>
      <c r="AL1315" s="99"/>
      <c r="AM1315" s="99"/>
      <c r="AN1315" s="99"/>
      <c r="AO1315" s="99"/>
      <c r="AP1315" s="99"/>
      <c r="AQ1315" s="99"/>
      <c r="AR1315" s="99"/>
      <c r="AS1315" s="99"/>
      <c r="AT1315" s="99"/>
      <c r="AU1315" s="99"/>
      <c r="AV1315" s="99"/>
      <c r="AW1315" s="99"/>
      <c r="AX1315" s="99"/>
      <c r="AY1315" s="99"/>
    </row>
    <row r="1316" spans="30:51" ht="13">
      <c r="AD1316" s="99"/>
      <c r="AE1316" s="99"/>
      <c r="AF1316" s="99"/>
      <c r="AG1316" s="99"/>
      <c r="AH1316" s="99"/>
      <c r="AI1316" s="99"/>
      <c r="AJ1316" s="99"/>
      <c r="AK1316" s="99"/>
      <c r="AL1316" s="99"/>
      <c r="AM1316" s="99"/>
      <c r="AN1316" s="99"/>
      <c r="AO1316" s="99"/>
      <c r="AP1316" s="99"/>
      <c r="AQ1316" s="99"/>
      <c r="AR1316" s="99"/>
      <c r="AS1316" s="99"/>
      <c r="AT1316" s="99"/>
      <c r="AU1316" s="99"/>
      <c r="AV1316" s="99"/>
      <c r="AW1316" s="99"/>
      <c r="AX1316" s="99"/>
      <c r="AY1316" s="99"/>
    </row>
    <row r="1317" spans="30:51" ht="13">
      <c r="AD1317" s="99"/>
      <c r="AE1317" s="99"/>
      <c r="AF1317" s="99"/>
      <c r="AG1317" s="99"/>
      <c r="AH1317" s="99"/>
      <c r="AI1317" s="99"/>
      <c r="AJ1317" s="99"/>
      <c r="AK1317" s="99"/>
      <c r="AL1317" s="99"/>
      <c r="AM1317" s="99"/>
      <c r="AN1317" s="99"/>
      <c r="AO1317" s="99"/>
      <c r="AP1317" s="99"/>
      <c r="AQ1317" s="99"/>
      <c r="AR1317" s="99"/>
      <c r="AS1317" s="99"/>
      <c r="AT1317" s="99"/>
      <c r="AU1317" s="99"/>
      <c r="AV1317" s="99"/>
      <c r="AW1317" s="99"/>
      <c r="AX1317" s="99"/>
      <c r="AY1317" s="99"/>
    </row>
    <row r="1318" spans="30:51" ht="13">
      <c r="AD1318" s="99"/>
      <c r="AE1318" s="99"/>
      <c r="AF1318" s="99"/>
      <c r="AG1318" s="99"/>
      <c r="AH1318" s="99"/>
      <c r="AI1318" s="99"/>
      <c r="AJ1318" s="99"/>
      <c r="AK1318" s="99"/>
      <c r="AL1318" s="99"/>
      <c r="AM1318" s="99"/>
      <c r="AN1318" s="99"/>
      <c r="AO1318" s="99"/>
      <c r="AP1318" s="99"/>
      <c r="AQ1318" s="99"/>
      <c r="AR1318" s="99"/>
      <c r="AS1318" s="99"/>
      <c r="AT1318" s="99"/>
      <c r="AU1318" s="99"/>
      <c r="AV1318" s="99"/>
      <c r="AW1318" s="99"/>
      <c r="AX1318" s="99"/>
      <c r="AY1318" s="99"/>
    </row>
    <row r="1319" spans="30:51" ht="13">
      <c r="AD1319" s="99"/>
      <c r="AE1319" s="99"/>
      <c r="AF1319" s="99"/>
      <c r="AG1319" s="99"/>
      <c r="AH1319" s="99"/>
      <c r="AI1319" s="99"/>
      <c r="AJ1319" s="99"/>
      <c r="AK1319" s="99"/>
      <c r="AL1319" s="99"/>
      <c r="AM1319" s="99"/>
      <c r="AN1319" s="99"/>
      <c r="AO1319" s="99"/>
      <c r="AP1319" s="99"/>
      <c r="AQ1319" s="99"/>
      <c r="AR1319" s="99"/>
      <c r="AS1319" s="99"/>
      <c r="AT1319" s="99"/>
      <c r="AU1319" s="99"/>
      <c r="AV1319" s="99"/>
      <c r="AW1319" s="99"/>
      <c r="AX1319" s="99"/>
      <c r="AY1319" s="99"/>
    </row>
    <row r="1320" spans="30:51" ht="13">
      <c r="AD1320" s="99"/>
      <c r="AE1320" s="99"/>
      <c r="AF1320" s="99"/>
      <c r="AG1320" s="99"/>
      <c r="AH1320" s="99"/>
      <c r="AI1320" s="99"/>
      <c r="AJ1320" s="99"/>
      <c r="AK1320" s="99"/>
      <c r="AL1320" s="99"/>
      <c r="AM1320" s="99"/>
      <c r="AN1320" s="99"/>
      <c r="AO1320" s="99"/>
      <c r="AP1320" s="99"/>
      <c r="AQ1320" s="99"/>
      <c r="AR1320" s="99"/>
      <c r="AS1320" s="99"/>
      <c r="AT1320" s="99"/>
      <c r="AU1320" s="99"/>
      <c r="AV1320" s="99"/>
      <c r="AW1320" s="99"/>
      <c r="AX1320" s="99"/>
      <c r="AY1320" s="99"/>
    </row>
    <row r="1321" spans="30:51" ht="13">
      <c r="AD1321" s="99"/>
      <c r="AE1321" s="99"/>
      <c r="AF1321" s="99"/>
      <c r="AG1321" s="99"/>
      <c r="AH1321" s="99"/>
      <c r="AI1321" s="99"/>
      <c r="AJ1321" s="99"/>
      <c r="AK1321" s="99"/>
      <c r="AL1321" s="99"/>
      <c r="AM1321" s="99"/>
      <c r="AN1321" s="99"/>
      <c r="AO1321" s="99"/>
      <c r="AP1321" s="99"/>
      <c r="AQ1321" s="99"/>
      <c r="AR1321" s="99"/>
      <c r="AS1321" s="99"/>
      <c r="AT1321" s="99"/>
      <c r="AU1321" s="99"/>
      <c r="AV1321" s="99"/>
      <c r="AW1321" s="99"/>
      <c r="AX1321" s="99"/>
      <c r="AY1321" s="99"/>
    </row>
    <row r="1322" spans="30:51" ht="13">
      <c r="AD1322" s="99"/>
      <c r="AE1322" s="99"/>
      <c r="AF1322" s="99"/>
      <c r="AG1322" s="99"/>
      <c r="AH1322" s="99"/>
      <c r="AI1322" s="99"/>
      <c r="AJ1322" s="99"/>
      <c r="AK1322" s="99"/>
      <c r="AL1322" s="99"/>
      <c r="AM1322" s="99"/>
      <c r="AN1322" s="99"/>
      <c r="AO1322" s="99"/>
      <c r="AP1322" s="99"/>
      <c r="AQ1322" s="99"/>
      <c r="AR1322" s="99"/>
      <c r="AS1322" s="99"/>
      <c r="AT1322" s="99"/>
      <c r="AU1322" s="99"/>
      <c r="AV1322" s="99"/>
      <c r="AW1322" s="99"/>
      <c r="AX1322" s="99"/>
      <c r="AY1322" s="99"/>
    </row>
    <row r="1323" spans="30:51" ht="13">
      <c r="AD1323" s="99"/>
      <c r="AE1323" s="99"/>
      <c r="AF1323" s="99"/>
      <c r="AG1323" s="99"/>
      <c r="AH1323" s="99"/>
      <c r="AI1323" s="99"/>
      <c r="AJ1323" s="99"/>
      <c r="AK1323" s="99"/>
      <c r="AL1323" s="99"/>
      <c r="AM1323" s="99"/>
      <c r="AN1323" s="99"/>
      <c r="AO1323" s="99"/>
      <c r="AP1323" s="99"/>
      <c r="AQ1323" s="99"/>
      <c r="AR1323" s="99"/>
      <c r="AS1323" s="99"/>
      <c r="AT1323" s="99"/>
      <c r="AU1323" s="99"/>
      <c r="AV1323" s="99"/>
      <c r="AW1323" s="99"/>
      <c r="AX1323" s="99"/>
      <c r="AY1323" s="99"/>
    </row>
    <row r="1324" spans="30:51" ht="13">
      <c r="AD1324" s="99"/>
      <c r="AE1324" s="99"/>
      <c r="AF1324" s="99"/>
      <c r="AG1324" s="99"/>
      <c r="AH1324" s="99"/>
      <c r="AI1324" s="99"/>
      <c r="AJ1324" s="99"/>
      <c r="AK1324" s="99"/>
      <c r="AL1324" s="99"/>
      <c r="AM1324" s="99"/>
      <c r="AN1324" s="99"/>
      <c r="AO1324" s="99"/>
      <c r="AP1324" s="99"/>
      <c r="AQ1324" s="99"/>
      <c r="AR1324" s="99"/>
      <c r="AS1324" s="99"/>
      <c r="AT1324" s="99"/>
      <c r="AU1324" s="99"/>
      <c r="AV1324" s="99"/>
      <c r="AW1324" s="99"/>
      <c r="AX1324" s="99"/>
      <c r="AY1324" s="99"/>
    </row>
    <row r="1325" spans="30:51" ht="13">
      <c r="AD1325" s="99"/>
      <c r="AE1325" s="99"/>
      <c r="AF1325" s="99"/>
      <c r="AG1325" s="99"/>
      <c r="AH1325" s="99"/>
      <c r="AI1325" s="99"/>
      <c r="AJ1325" s="99"/>
      <c r="AK1325" s="99"/>
      <c r="AL1325" s="99"/>
      <c r="AM1325" s="99"/>
      <c r="AN1325" s="99"/>
      <c r="AO1325" s="99"/>
      <c r="AP1325" s="99"/>
      <c r="AQ1325" s="99"/>
      <c r="AR1325" s="99"/>
      <c r="AS1325" s="99"/>
      <c r="AT1325" s="99"/>
      <c r="AU1325" s="99"/>
      <c r="AV1325" s="99"/>
      <c r="AW1325" s="99"/>
      <c r="AX1325" s="99"/>
      <c r="AY1325" s="99"/>
    </row>
    <row r="1326" spans="30:51" ht="13">
      <c r="AD1326" s="99"/>
      <c r="AE1326" s="99"/>
      <c r="AF1326" s="99"/>
      <c r="AG1326" s="99"/>
      <c r="AH1326" s="99"/>
      <c r="AI1326" s="99"/>
      <c r="AJ1326" s="99"/>
      <c r="AK1326" s="99"/>
      <c r="AL1326" s="99"/>
      <c r="AM1326" s="99"/>
      <c r="AN1326" s="99"/>
      <c r="AO1326" s="99"/>
      <c r="AP1326" s="99"/>
      <c r="AQ1326" s="99"/>
      <c r="AR1326" s="99"/>
      <c r="AS1326" s="99"/>
      <c r="AT1326" s="99"/>
      <c r="AU1326" s="99"/>
      <c r="AV1326" s="99"/>
      <c r="AW1326" s="99"/>
      <c r="AX1326" s="99"/>
      <c r="AY1326" s="99"/>
    </row>
    <row r="1327" spans="30:51" ht="13">
      <c r="AD1327" s="99"/>
      <c r="AE1327" s="99"/>
      <c r="AF1327" s="99"/>
      <c r="AG1327" s="99"/>
      <c r="AH1327" s="99"/>
      <c r="AI1327" s="99"/>
      <c r="AJ1327" s="99"/>
      <c r="AK1327" s="99"/>
      <c r="AL1327" s="99"/>
      <c r="AM1327" s="99"/>
      <c r="AN1327" s="99"/>
      <c r="AO1327" s="99"/>
      <c r="AP1327" s="99"/>
      <c r="AQ1327" s="99"/>
      <c r="AR1327" s="99"/>
      <c r="AS1327" s="99"/>
      <c r="AT1327" s="99"/>
      <c r="AU1327" s="99"/>
      <c r="AV1327" s="99"/>
      <c r="AW1327" s="99"/>
      <c r="AX1327" s="99"/>
      <c r="AY1327" s="99"/>
    </row>
    <row r="1328" spans="30:51" ht="13">
      <c r="AD1328" s="99"/>
      <c r="AE1328" s="99"/>
      <c r="AF1328" s="99"/>
      <c r="AG1328" s="99"/>
      <c r="AH1328" s="99"/>
      <c r="AI1328" s="99"/>
      <c r="AJ1328" s="99"/>
      <c r="AK1328" s="99"/>
      <c r="AL1328" s="99"/>
      <c r="AM1328" s="99"/>
      <c r="AN1328" s="99"/>
      <c r="AO1328" s="99"/>
      <c r="AP1328" s="99"/>
      <c r="AQ1328" s="99"/>
      <c r="AR1328" s="99"/>
      <c r="AS1328" s="99"/>
      <c r="AT1328" s="99"/>
      <c r="AU1328" s="99"/>
      <c r="AV1328" s="99"/>
      <c r="AW1328" s="99"/>
      <c r="AX1328" s="99"/>
      <c r="AY1328" s="99"/>
    </row>
    <row r="1329" spans="30:51" ht="13">
      <c r="AD1329" s="99"/>
      <c r="AE1329" s="99"/>
      <c r="AF1329" s="99"/>
      <c r="AG1329" s="99"/>
      <c r="AH1329" s="99"/>
      <c r="AI1329" s="99"/>
      <c r="AJ1329" s="99"/>
      <c r="AK1329" s="99"/>
      <c r="AL1329" s="99"/>
      <c r="AM1329" s="99"/>
      <c r="AN1329" s="99"/>
      <c r="AO1329" s="99"/>
      <c r="AP1329" s="99"/>
      <c r="AQ1329" s="99"/>
      <c r="AR1329" s="99"/>
      <c r="AS1329" s="99"/>
      <c r="AT1329" s="99"/>
      <c r="AU1329" s="99"/>
      <c r="AV1329" s="99"/>
      <c r="AW1329" s="99"/>
      <c r="AX1329" s="99"/>
      <c r="AY1329" s="99"/>
    </row>
    <row r="1330" spans="30:51" ht="13">
      <c r="AD1330" s="99"/>
      <c r="AE1330" s="99"/>
      <c r="AF1330" s="99"/>
      <c r="AG1330" s="99"/>
      <c r="AH1330" s="99"/>
      <c r="AI1330" s="99"/>
      <c r="AJ1330" s="99"/>
      <c r="AK1330" s="99"/>
      <c r="AL1330" s="99"/>
      <c r="AM1330" s="99"/>
      <c r="AN1330" s="99"/>
      <c r="AO1330" s="99"/>
      <c r="AP1330" s="99"/>
      <c r="AQ1330" s="99"/>
      <c r="AR1330" s="99"/>
      <c r="AS1330" s="99"/>
      <c r="AT1330" s="99"/>
      <c r="AU1330" s="99"/>
      <c r="AV1330" s="99"/>
      <c r="AW1330" s="99"/>
      <c r="AX1330" s="99"/>
      <c r="AY1330" s="99"/>
    </row>
    <row r="1331" spans="30:51" ht="13">
      <c r="AD1331" s="99"/>
      <c r="AE1331" s="99"/>
      <c r="AF1331" s="99"/>
      <c r="AG1331" s="99"/>
      <c r="AH1331" s="99"/>
      <c r="AI1331" s="99"/>
      <c r="AJ1331" s="99"/>
      <c r="AK1331" s="99"/>
      <c r="AL1331" s="99"/>
      <c r="AM1331" s="99"/>
      <c r="AN1331" s="99"/>
      <c r="AO1331" s="99"/>
      <c r="AP1331" s="99"/>
      <c r="AQ1331" s="99"/>
      <c r="AR1331" s="99"/>
      <c r="AS1331" s="99"/>
      <c r="AT1331" s="99"/>
      <c r="AU1331" s="99"/>
      <c r="AV1331" s="99"/>
      <c r="AW1331" s="99"/>
      <c r="AX1331" s="99"/>
      <c r="AY1331" s="99"/>
    </row>
    <row r="1332" spans="30:51" ht="13">
      <c r="AD1332" s="99"/>
      <c r="AE1332" s="99"/>
      <c r="AF1332" s="99"/>
      <c r="AG1332" s="99"/>
      <c r="AH1332" s="99"/>
      <c r="AI1332" s="99"/>
      <c r="AJ1332" s="99"/>
      <c r="AK1332" s="99"/>
      <c r="AL1332" s="99"/>
      <c r="AM1332" s="99"/>
      <c r="AN1332" s="99"/>
      <c r="AO1332" s="99"/>
      <c r="AP1332" s="99"/>
      <c r="AQ1332" s="99"/>
      <c r="AR1332" s="99"/>
      <c r="AS1332" s="99"/>
      <c r="AT1332" s="99"/>
      <c r="AU1332" s="99"/>
      <c r="AV1332" s="99"/>
      <c r="AW1332" s="99"/>
      <c r="AX1332" s="99"/>
      <c r="AY1332" s="99"/>
    </row>
    <row r="1333" spans="30:51" ht="13">
      <c r="AD1333" s="99"/>
      <c r="AE1333" s="99"/>
      <c r="AF1333" s="99"/>
      <c r="AG1333" s="99"/>
      <c r="AH1333" s="99"/>
      <c r="AI1333" s="99"/>
      <c r="AJ1333" s="99"/>
      <c r="AK1333" s="99"/>
      <c r="AL1333" s="99"/>
      <c r="AM1333" s="99"/>
      <c r="AN1333" s="99"/>
      <c r="AO1333" s="99"/>
      <c r="AP1333" s="99"/>
      <c r="AQ1333" s="99"/>
      <c r="AR1333" s="99"/>
      <c r="AS1333" s="99"/>
      <c r="AT1333" s="99"/>
      <c r="AU1333" s="99"/>
      <c r="AV1333" s="99"/>
      <c r="AW1333" s="99"/>
      <c r="AX1333" s="99"/>
      <c r="AY1333" s="99"/>
    </row>
    <row r="1334" spans="30:51" ht="13">
      <c r="AD1334" s="99"/>
      <c r="AE1334" s="99"/>
      <c r="AF1334" s="99"/>
      <c r="AG1334" s="99"/>
      <c r="AH1334" s="99"/>
      <c r="AI1334" s="99"/>
      <c r="AJ1334" s="99"/>
      <c r="AK1334" s="99"/>
      <c r="AL1334" s="99"/>
      <c r="AM1334" s="99"/>
      <c r="AN1334" s="99"/>
      <c r="AO1334" s="99"/>
      <c r="AP1334" s="99"/>
      <c r="AQ1334" s="99"/>
      <c r="AR1334" s="99"/>
      <c r="AS1334" s="99"/>
      <c r="AT1334" s="99"/>
      <c r="AU1334" s="99"/>
      <c r="AV1334" s="99"/>
      <c r="AW1334" s="99"/>
      <c r="AX1334" s="99"/>
      <c r="AY1334" s="99"/>
    </row>
    <row r="1335" spans="30:51" ht="13">
      <c r="AD1335" s="99"/>
      <c r="AE1335" s="99"/>
      <c r="AF1335" s="99"/>
      <c r="AG1335" s="99"/>
      <c r="AH1335" s="99"/>
      <c r="AI1335" s="99"/>
      <c r="AJ1335" s="99"/>
      <c r="AK1335" s="99"/>
      <c r="AL1335" s="99"/>
      <c r="AM1335" s="99"/>
      <c r="AN1335" s="99"/>
      <c r="AO1335" s="99"/>
      <c r="AP1335" s="99"/>
      <c r="AQ1335" s="99"/>
      <c r="AR1335" s="99"/>
      <c r="AS1335" s="99"/>
      <c r="AT1335" s="99"/>
      <c r="AU1335" s="99"/>
      <c r="AV1335" s="99"/>
      <c r="AW1335" s="99"/>
      <c r="AX1335" s="99"/>
      <c r="AY1335" s="99"/>
    </row>
    <row r="1336" spans="30:51" ht="13">
      <c r="AD1336" s="99"/>
      <c r="AE1336" s="99"/>
      <c r="AF1336" s="99"/>
      <c r="AG1336" s="99"/>
      <c r="AH1336" s="99"/>
      <c r="AI1336" s="99"/>
      <c r="AJ1336" s="99"/>
      <c r="AK1336" s="99"/>
      <c r="AL1336" s="99"/>
      <c r="AM1336" s="99"/>
      <c r="AN1336" s="99"/>
      <c r="AO1336" s="99"/>
      <c r="AP1336" s="99"/>
      <c r="AQ1336" s="99"/>
      <c r="AR1336" s="99"/>
      <c r="AS1336" s="99"/>
      <c r="AT1336" s="99"/>
      <c r="AU1336" s="99"/>
      <c r="AV1336" s="99"/>
      <c r="AW1336" s="99"/>
      <c r="AX1336" s="99"/>
      <c r="AY1336" s="99"/>
    </row>
    <row r="1337" spans="30:51" ht="13">
      <c r="AD1337" s="99"/>
      <c r="AE1337" s="99"/>
      <c r="AF1337" s="99"/>
      <c r="AG1337" s="99"/>
      <c r="AH1337" s="99"/>
      <c r="AI1337" s="99"/>
      <c r="AJ1337" s="99"/>
      <c r="AK1337" s="99"/>
      <c r="AL1337" s="99"/>
      <c r="AM1337" s="99"/>
      <c r="AN1337" s="99"/>
      <c r="AO1337" s="99"/>
      <c r="AP1337" s="99"/>
      <c r="AQ1337" s="99"/>
      <c r="AR1337" s="99"/>
      <c r="AS1337" s="99"/>
      <c r="AT1337" s="99"/>
      <c r="AU1337" s="99"/>
      <c r="AV1337" s="99"/>
      <c r="AW1337" s="99"/>
      <c r="AX1337" s="99"/>
      <c r="AY1337" s="99"/>
    </row>
    <row r="1338" spans="30:51" ht="13">
      <c r="AD1338" s="99"/>
      <c r="AE1338" s="99"/>
      <c r="AF1338" s="99"/>
      <c r="AG1338" s="99"/>
      <c r="AH1338" s="99"/>
      <c r="AI1338" s="99"/>
      <c r="AJ1338" s="99"/>
      <c r="AK1338" s="99"/>
      <c r="AL1338" s="99"/>
      <c r="AM1338" s="99"/>
      <c r="AN1338" s="99"/>
      <c r="AO1338" s="99"/>
      <c r="AP1338" s="99"/>
      <c r="AQ1338" s="99"/>
      <c r="AR1338" s="99"/>
      <c r="AS1338" s="99"/>
      <c r="AT1338" s="99"/>
      <c r="AU1338" s="99"/>
      <c r="AV1338" s="99"/>
      <c r="AW1338" s="99"/>
      <c r="AX1338" s="99"/>
      <c r="AY1338" s="99"/>
    </row>
    <row r="1339" spans="30:51" ht="13">
      <c r="AD1339" s="99"/>
      <c r="AE1339" s="99"/>
      <c r="AF1339" s="99"/>
      <c r="AG1339" s="99"/>
      <c r="AH1339" s="99"/>
      <c r="AI1339" s="99"/>
      <c r="AJ1339" s="99"/>
      <c r="AK1339" s="99"/>
      <c r="AL1339" s="99"/>
      <c r="AM1339" s="99"/>
      <c r="AN1339" s="99"/>
      <c r="AO1339" s="99"/>
      <c r="AP1339" s="99"/>
      <c r="AQ1339" s="99"/>
      <c r="AR1339" s="99"/>
      <c r="AS1339" s="99"/>
      <c r="AT1339" s="99"/>
      <c r="AU1339" s="99"/>
      <c r="AV1339" s="99"/>
      <c r="AW1339" s="99"/>
      <c r="AX1339" s="99"/>
      <c r="AY1339" s="99"/>
    </row>
    <row r="1340" spans="30:51" ht="13">
      <c r="AD1340" s="99"/>
      <c r="AE1340" s="99"/>
      <c r="AF1340" s="99"/>
      <c r="AG1340" s="99"/>
      <c r="AH1340" s="99"/>
      <c r="AI1340" s="99"/>
      <c r="AJ1340" s="99"/>
      <c r="AK1340" s="99"/>
      <c r="AL1340" s="99"/>
      <c r="AM1340" s="99"/>
      <c r="AN1340" s="99"/>
      <c r="AO1340" s="99"/>
      <c r="AP1340" s="99"/>
      <c r="AQ1340" s="99"/>
      <c r="AR1340" s="99"/>
      <c r="AS1340" s="99"/>
      <c r="AT1340" s="99"/>
      <c r="AU1340" s="99"/>
      <c r="AV1340" s="99"/>
      <c r="AW1340" s="99"/>
      <c r="AX1340" s="99"/>
      <c r="AY1340" s="99"/>
    </row>
    <row r="1341" spans="30:51" ht="13">
      <c r="AD1341" s="99"/>
      <c r="AE1341" s="99"/>
      <c r="AF1341" s="99"/>
      <c r="AG1341" s="99"/>
      <c r="AH1341" s="99"/>
      <c r="AI1341" s="99"/>
      <c r="AJ1341" s="99"/>
      <c r="AK1341" s="99"/>
      <c r="AL1341" s="99"/>
      <c r="AM1341" s="99"/>
      <c r="AN1341" s="99"/>
      <c r="AO1341" s="99"/>
      <c r="AP1341" s="99"/>
      <c r="AQ1341" s="99"/>
      <c r="AR1341" s="99"/>
      <c r="AS1341" s="99"/>
      <c r="AT1341" s="99"/>
      <c r="AU1341" s="99"/>
      <c r="AV1341" s="99"/>
      <c r="AW1341" s="99"/>
      <c r="AX1341" s="99"/>
      <c r="AY1341" s="99"/>
    </row>
    <row r="1342" spans="30:51" ht="13">
      <c r="AD1342" s="99"/>
      <c r="AE1342" s="99"/>
      <c r="AF1342" s="99"/>
      <c r="AG1342" s="99"/>
      <c r="AH1342" s="99"/>
      <c r="AI1342" s="99"/>
      <c r="AJ1342" s="99"/>
      <c r="AK1342" s="99"/>
      <c r="AL1342" s="99"/>
      <c r="AM1342" s="99"/>
      <c r="AN1342" s="99"/>
      <c r="AO1342" s="99"/>
      <c r="AP1342" s="99"/>
      <c r="AQ1342" s="99"/>
      <c r="AR1342" s="99"/>
      <c r="AS1342" s="99"/>
      <c r="AT1342" s="99"/>
      <c r="AU1342" s="99"/>
      <c r="AV1342" s="99"/>
      <c r="AW1342" s="99"/>
      <c r="AX1342" s="99"/>
      <c r="AY1342" s="99"/>
    </row>
    <row r="1343" spans="30:51" ht="13">
      <c r="AD1343" s="99"/>
      <c r="AE1343" s="99"/>
      <c r="AF1343" s="99"/>
      <c r="AG1343" s="99"/>
      <c r="AH1343" s="99"/>
      <c r="AI1343" s="99"/>
      <c r="AJ1343" s="99"/>
      <c r="AK1343" s="99"/>
      <c r="AL1343" s="99"/>
      <c r="AM1343" s="99"/>
      <c r="AN1343" s="99"/>
      <c r="AO1343" s="99"/>
      <c r="AP1343" s="99"/>
      <c r="AQ1343" s="99"/>
      <c r="AR1343" s="99"/>
      <c r="AS1343" s="99"/>
      <c r="AT1343" s="99"/>
      <c r="AU1343" s="99"/>
      <c r="AV1343" s="99"/>
      <c r="AW1343" s="99"/>
      <c r="AX1343" s="99"/>
      <c r="AY1343" s="99"/>
    </row>
    <row r="1344" spans="30:51" ht="13">
      <c r="AD1344" s="99"/>
      <c r="AE1344" s="99"/>
      <c r="AF1344" s="99"/>
      <c r="AG1344" s="99"/>
      <c r="AH1344" s="99"/>
      <c r="AI1344" s="99"/>
      <c r="AJ1344" s="99"/>
      <c r="AK1344" s="99"/>
      <c r="AL1344" s="99"/>
      <c r="AM1344" s="99"/>
      <c r="AN1344" s="99"/>
      <c r="AO1344" s="99"/>
      <c r="AP1344" s="99"/>
      <c r="AQ1344" s="99"/>
      <c r="AR1344" s="99"/>
      <c r="AS1344" s="99"/>
      <c r="AT1344" s="99"/>
      <c r="AU1344" s="99"/>
      <c r="AV1344" s="99"/>
      <c r="AW1344" s="99"/>
      <c r="AX1344" s="99"/>
      <c r="AY1344" s="99"/>
    </row>
    <row r="1345" spans="30:51" ht="13">
      <c r="AD1345" s="99"/>
      <c r="AE1345" s="99"/>
      <c r="AF1345" s="99"/>
      <c r="AG1345" s="99"/>
      <c r="AH1345" s="99"/>
      <c r="AI1345" s="99"/>
      <c r="AJ1345" s="99"/>
      <c r="AK1345" s="99"/>
      <c r="AL1345" s="99"/>
      <c r="AM1345" s="99"/>
      <c r="AN1345" s="99"/>
      <c r="AO1345" s="99"/>
      <c r="AP1345" s="99"/>
      <c r="AQ1345" s="99"/>
      <c r="AR1345" s="99"/>
      <c r="AS1345" s="99"/>
      <c r="AT1345" s="99"/>
      <c r="AU1345" s="99"/>
      <c r="AV1345" s="99"/>
      <c r="AW1345" s="99"/>
      <c r="AX1345" s="99"/>
      <c r="AY1345" s="99"/>
    </row>
    <row r="1346" spans="30:51" ht="13">
      <c r="AD1346" s="99"/>
      <c r="AE1346" s="99"/>
      <c r="AF1346" s="99"/>
      <c r="AG1346" s="99"/>
      <c r="AH1346" s="99"/>
      <c r="AI1346" s="99"/>
      <c r="AJ1346" s="99"/>
      <c r="AK1346" s="99"/>
      <c r="AL1346" s="99"/>
      <c r="AM1346" s="99"/>
      <c r="AN1346" s="99"/>
      <c r="AO1346" s="99"/>
      <c r="AP1346" s="99"/>
      <c r="AQ1346" s="99"/>
      <c r="AR1346" s="99"/>
      <c r="AS1346" s="99"/>
      <c r="AT1346" s="99"/>
      <c r="AU1346" s="99"/>
      <c r="AV1346" s="99"/>
      <c r="AW1346" s="99"/>
      <c r="AX1346" s="99"/>
      <c r="AY1346" s="99"/>
    </row>
    <row r="1347" spans="30:51" ht="13">
      <c r="AD1347" s="99"/>
      <c r="AE1347" s="99"/>
      <c r="AF1347" s="99"/>
      <c r="AG1347" s="99"/>
      <c r="AH1347" s="99"/>
      <c r="AI1347" s="99"/>
      <c r="AJ1347" s="99"/>
      <c r="AK1347" s="99"/>
      <c r="AL1347" s="99"/>
      <c r="AM1347" s="99"/>
      <c r="AN1347" s="99"/>
      <c r="AO1347" s="99"/>
      <c r="AP1347" s="99"/>
      <c r="AQ1347" s="99"/>
      <c r="AR1347" s="99"/>
      <c r="AS1347" s="99"/>
      <c r="AT1347" s="99"/>
      <c r="AU1347" s="99"/>
      <c r="AV1347" s="99"/>
      <c r="AW1347" s="99"/>
      <c r="AX1347" s="99"/>
      <c r="AY1347" s="99"/>
    </row>
    <row r="1348" spans="30:51" ht="13">
      <c r="AD1348" s="99"/>
      <c r="AE1348" s="99"/>
      <c r="AF1348" s="99"/>
      <c r="AG1348" s="99"/>
      <c r="AH1348" s="99"/>
      <c r="AI1348" s="99"/>
      <c r="AJ1348" s="99"/>
      <c r="AK1348" s="99"/>
      <c r="AL1348" s="99"/>
      <c r="AM1348" s="99"/>
      <c r="AN1348" s="99"/>
      <c r="AO1348" s="99"/>
      <c r="AP1348" s="99"/>
      <c r="AQ1348" s="99"/>
      <c r="AR1348" s="99"/>
      <c r="AS1348" s="99"/>
      <c r="AT1348" s="99"/>
      <c r="AU1348" s="99"/>
      <c r="AV1348" s="99"/>
      <c r="AW1348" s="99"/>
      <c r="AX1348" s="99"/>
      <c r="AY1348" s="99"/>
    </row>
    <row r="1349" spans="30:51" ht="13">
      <c r="AD1349" s="99"/>
      <c r="AE1349" s="99"/>
      <c r="AF1349" s="99"/>
      <c r="AG1349" s="99"/>
      <c r="AH1349" s="99"/>
      <c r="AI1349" s="99"/>
      <c r="AJ1349" s="99"/>
      <c r="AK1349" s="99"/>
      <c r="AL1349" s="99"/>
      <c r="AM1349" s="99"/>
      <c r="AN1349" s="99"/>
      <c r="AO1349" s="99"/>
      <c r="AP1349" s="99"/>
      <c r="AQ1349" s="99"/>
      <c r="AR1349" s="99"/>
      <c r="AS1349" s="99"/>
      <c r="AT1349" s="99"/>
      <c r="AU1349" s="99"/>
      <c r="AV1349" s="99"/>
      <c r="AW1349" s="99"/>
      <c r="AX1349" s="99"/>
      <c r="AY1349" s="99"/>
    </row>
    <row r="1350" spans="30:51" ht="13">
      <c r="AD1350" s="99"/>
      <c r="AE1350" s="99"/>
      <c r="AF1350" s="99"/>
      <c r="AG1350" s="99"/>
      <c r="AH1350" s="99"/>
      <c r="AI1350" s="99"/>
      <c r="AJ1350" s="99"/>
      <c r="AK1350" s="99"/>
      <c r="AL1350" s="99"/>
      <c r="AM1350" s="99"/>
      <c r="AN1350" s="99"/>
      <c r="AO1350" s="99"/>
      <c r="AP1350" s="99"/>
      <c r="AQ1350" s="99"/>
      <c r="AR1350" s="99"/>
      <c r="AS1350" s="99"/>
      <c r="AT1350" s="99"/>
      <c r="AU1350" s="99"/>
      <c r="AV1350" s="99"/>
      <c r="AW1350" s="99"/>
      <c r="AX1350" s="99"/>
      <c r="AY1350" s="99"/>
    </row>
    <row r="1351" spans="30:51" ht="13">
      <c r="AD1351" s="99"/>
      <c r="AE1351" s="99"/>
      <c r="AF1351" s="99"/>
      <c r="AG1351" s="99"/>
      <c r="AH1351" s="99"/>
      <c r="AI1351" s="99"/>
      <c r="AJ1351" s="99"/>
      <c r="AK1351" s="99"/>
      <c r="AL1351" s="99"/>
      <c r="AM1351" s="99"/>
      <c r="AN1351" s="99"/>
      <c r="AO1351" s="99"/>
      <c r="AP1351" s="99"/>
      <c r="AQ1351" s="99"/>
      <c r="AR1351" s="99"/>
      <c r="AS1351" s="99"/>
      <c r="AT1351" s="99"/>
      <c r="AU1351" s="99"/>
      <c r="AV1351" s="99"/>
      <c r="AW1351" s="99"/>
      <c r="AX1351" s="99"/>
      <c r="AY1351" s="99"/>
    </row>
    <row r="1352" spans="30:51" ht="13">
      <c r="AD1352" s="99"/>
      <c r="AE1352" s="99"/>
      <c r="AF1352" s="99"/>
      <c r="AG1352" s="99"/>
      <c r="AH1352" s="99"/>
      <c r="AI1352" s="99"/>
      <c r="AJ1352" s="99"/>
      <c r="AK1352" s="99"/>
      <c r="AL1352" s="99"/>
      <c r="AM1352" s="99"/>
      <c r="AN1352" s="99"/>
      <c r="AO1352" s="99"/>
      <c r="AP1352" s="99"/>
      <c r="AQ1352" s="99"/>
      <c r="AR1352" s="99"/>
      <c r="AS1352" s="99"/>
      <c r="AT1352" s="99"/>
      <c r="AU1352" s="99"/>
      <c r="AV1352" s="99"/>
      <c r="AW1352" s="99"/>
      <c r="AX1352" s="99"/>
      <c r="AY1352" s="99"/>
    </row>
    <row r="1353" spans="30:51" ht="13">
      <c r="AD1353" s="99"/>
      <c r="AE1353" s="99"/>
      <c r="AF1353" s="99"/>
      <c r="AG1353" s="99"/>
      <c r="AH1353" s="99"/>
      <c r="AI1353" s="99"/>
      <c r="AJ1353" s="99"/>
      <c r="AK1353" s="99"/>
      <c r="AL1353" s="99"/>
      <c r="AM1353" s="99"/>
      <c r="AN1353" s="99"/>
      <c r="AO1353" s="99"/>
      <c r="AP1353" s="99"/>
      <c r="AQ1353" s="99"/>
      <c r="AR1353" s="99"/>
      <c r="AS1353" s="99"/>
      <c r="AT1353" s="99"/>
      <c r="AU1353" s="99"/>
      <c r="AV1353" s="99"/>
      <c r="AW1353" s="99"/>
      <c r="AX1353" s="99"/>
      <c r="AY1353" s="99"/>
    </row>
    <row r="1354" spans="30:51" ht="13">
      <c r="AD1354" s="99"/>
      <c r="AE1354" s="99"/>
      <c r="AF1354" s="99"/>
      <c r="AG1354" s="99"/>
      <c r="AH1354" s="99"/>
      <c r="AI1354" s="99"/>
      <c r="AJ1354" s="99"/>
      <c r="AK1354" s="99"/>
      <c r="AL1354" s="99"/>
      <c r="AM1354" s="99"/>
      <c r="AN1354" s="99"/>
      <c r="AO1354" s="99"/>
      <c r="AP1354" s="99"/>
      <c r="AQ1354" s="99"/>
      <c r="AR1354" s="99"/>
      <c r="AS1354" s="99"/>
      <c r="AT1354" s="99"/>
      <c r="AU1354" s="99"/>
      <c r="AV1354" s="99"/>
      <c r="AW1354" s="99"/>
      <c r="AX1354" s="99"/>
      <c r="AY1354" s="99"/>
    </row>
    <row r="1355" spans="30:51" ht="13">
      <c r="AD1355" s="99"/>
      <c r="AE1355" s="99"/>
      <c r="AF1355" s="99"/>
      <c r="AG1355" s="99"/>
      <c r="AH1355" s="99"/>
      <c r="AI1355" s="99"/>
      <c r="AJ1355" s="99"/>
      <c r="AK1355" s="99"/>
      <c r="AL1355" s="99"/>
      <c r="AM1355" s="99"/>
      <c r="AN1355" s="99"/>
      <c r="AO1355" s="99"/>
      <c r="AP1355" s="99"/>
      <c r="AQ1355" s="99"/>
      <c r="AR1355" s="99"/>
      <c r="AS1355" s="99"/>
      <c r="AT1355" s="99"/>
      <c r="AU1355" s="99"/>
      <c r="AV1355" s="99"/>
      <c r="AW1355" s="99"/>
      <c r="AX1355" s="99"/>
      <c r="AY1355" s="99"/>
    </row>
    <row r="1356" spans="30:51" ht="13">
      <c r="AD1356" s="99"/>
      <c r="AE1356" s="99"/>
      <c r="AF1356" s="99"/>
      <c r="AG1356" s="99"/>
      <c r="AH1356" s="99"/>
      <c r="AI1356" s="99"/>
      <c r="AJ1356" s="99"/>
      <c r="AK1356" s="99"/>
      <c r="AL1356" s="99"/>
      <c r="AM1356" s="99"/>
      <c r="AN1356" s="99"/>
      <c r="AO1356" s="99"/>
      <c r="AP1356" s="99"/>
      <c r="AQ1356" s="99"/>
      <c r="AR1356" s="99"/>
      <c r="AS1356" s="99"/>
      <c r="AT1356" s="99"/>
      <c r="AU1356" s="99"/>
      <c r="AV1356" s="99"/>
      <c r="AW1356" s="99"/>
      <c r="AX1356" s="99"/>
      <c r="AY1356" s="99"/>
    </row>
    <row r="1357" spans="30:51" ht="13">
      <c r="AD1357" s="99"/>
      <c r="AE1357" s="99"/>
      <c r="AF1357" s="99"/>
      <c r="AG1357" s="99"/>
      <c r="AH1357" s="99"/>
      <c r="AI1357" s="99"/>
      <c r="AJ1357" s="99"/>
      <c r="AK1357" s="99"/>
      <c r="AL1357" s="99"/>
      <c r="AM1357" s="99"/>
      <c r="AN1357" s="99"/>
      <c r="AO1357" s="99"/>
      <c r="AP1357" s="99"/>
      <c r="AQ1357" s="99"/>
      <c r="AR1357" s="99"/>
      <c r="AS1357" s="99"/>
      <c r="AT1357" s="99"/>
      <c r="AU1357" s="99"/>
      <c r="AV1357" s="99"/>
      <c r="AW1357" s="99"/>
      <c r="AX1357" s="99"/>
      <c r="AY1357" s="99"/>
    </row>
    <row r="1358" spans="30:51" ht="13">
      <c r="AD1358" s="99"/>
      <c r="AE1358" s="99"/>
      <c r="AF1358" s="99"/>
      <c r="AG1358" s="99"/>
      <c r="AH1358" s="99"/>
      <c r="AI1358" s="99"/>
      <c r="AJ1358" s="99"/>
      <c r="AK1358" s="99"/>
      <c r="AL1358" s="99"/>
      <c r="AM1358" s="99"/>
      <c r="AN1358" s="99"/>
      <c r="AO1358" s="99"/>
      <c r="AP1358" s="99"/>
      <c r="AQ1358" s="99"/>
      <c r="AR1358" s="99"/>
      <c r="AS1358" s="99"/>
      <c r="AT1358" s="99"/>
      <c r="AU1358" s="99"/>
      <c r="AV1358" s="99"/>
      <c r="AW1358" s="99"/>
      <c r="AX1358" s="99"/>
      <c r="AY1358" s="99"/>
    </row>
    <row r="1359" spans="30:51" ht="13">
      <c r="AD1359" s="99"/>
      <c r="AE1359" s="99"/>
      <c r="AF1359" s="99"/>
      <c r="AG1359" s="99"/>
      <c r="AH1359" s="99"/>
      <c r="AI1359" s="99"/>
      <c r="AJ1359" s="99"/>
      <c r="AK1359" s="99"/>
      <c r="AL1359" s="99"/>
      <c r="AM1359" s="99"/>
      <c r="AN1359" s="99"/>
      <c r="AO1359" s="99"/>
      <c r="AP1359" s="99"/>
      <c r="AQ1359" s="99"/>
      <c r="AR1359" s="99"/>
      <c r="AS1359" s="99"/>
      <c r="AT1359" s="99"/>
      <c r="AU1359" s="99"/>
      <c r="AV1359" s="99"/>
      <c r="AW1359" s="99"/>
      <c r="AX1359" s="99"/>
      <c r="AY1359" s="99"/>
    </row>
    <row r="1360" spans="30:51" ht="13">
      <c r="AD1360" s="99"/>
      <c r="AE1360" s="99"/>
      <c r="AF1360" s="99"/>
      <c r="AG1360" s="99"/>
      <c r="AH1360" s="99"/>
      <c r="AI1360" s="99"/>
      <c r="AJ1360" s="99"/>
      <c r="AK1360" s="99"/>
      <c r="AL1360" s="99"/>
      <c r="AM1360" s="99"/>
      <c r="AN1360" s="99"/>
      <c r="AO1360" s="99"/>
      <c r="AP1360" s="99"/>
      <c r="AQ1360" s="99"/>
      <c r="AR1360" s="99"/>
      <c r="AS1360" s="99"/>
      <c r="AT1360" s="99"/>
      <c r="AU1360" s="99"/>
      <c r="AV1360" s="99"/>
      <c r="AW1360" s="99"/>
      <c r="AX1360" s="99"/>
      <c r="AY1360" s="99"/>
    </row>
    <row r="1361" spans="30:51" ht="13">
      <c r="AD1361" s="99"/>
      <c r="AE1361" s="99"/>
      <c r="AF1361" s="99"/>
      <c r="AG1361" s="99"/>
      <c r="AH1361" s="99"/>
      <c r="AI1361" s="99"/>
      <c r="AJ1361" s="99"/>
      <c r="AK1361" s="99"/>
      <c r="AL1361" s="99"/>
      <c r="AM1361" s="99"/>
      <c r="AN1361" s="99"/>
      <c r="AO1361" s="99"/>
      <c r="AP1361" s="99"/>
      <c r="AQ1361" s="99"/>
      <c r="AR1361" s="99"/>
      <c r="AS1361" s="99"/>
      <c r="AT1361" s="99"/>
      <c r="AU1361" s="99"/>
      <c r="AV1361" s="99"/>
      <c r="AW1361" s="99"/>
      <c r="AX1361" s="99"/>
      <c r="AY1361" s="99"/>
    </row>
    <row r="1362" spans="30:51" ht="13">
      <c r="AD1362" s="99"/>
      <c r="AE1362" s="99"/>
      <c r="AF1362" s="99"/>
      <c r="AG1362" s="99"/>
      <c r="AH1362" s="99"/>
      <c r="AI1362" s="99"/>
      <c r="AJ1362" s="99"/>
      <c r="AK1362" s="99"/>
      <c r="AL1362" s="99"/>
      <c r="AM1362" s="99"/>
      <c r="AN1362" s="99"/>
      <c r="AO1362" s="99"/>
      <c r="AP1362" s="99"/>
      <c r="AQ1362" s="99"/>
      <c r="AR1362" s="99"/>
      <c r="AS1362" s="99"/>
      <c r="AT1362" s="99"/>
      <c r="AU1362" s="99"/>
      <c r="AV1362" s="99"/>
      <c r="AW1362" s="99"/>
      <c r="AX1362" s="99"/>
      <c r="AY1362" s="99"/>
    </row>
    <row r="1363" spans="30:51" ht="13">
      <c r="AD1363" s="99"/>
      <c r="AE1363" s="99"/>
      <c r="AF1363" s="99"/>
      <c r="AG1363" s="99"/>
      <c r="AH1363" s="99"/>
      <c r="AI1363" s="99"/>
      <c r="AJ1363" s="99"/>
      <c r="AK1363" s="99"/>
      <c r="AL1363" s="99"/>
      <c r="AM1363" s="99"/>
      <c r="AN1363" s="99"/>
      <c r="AO1363" s="99"/>
      <c r="AP1363" s="99"/>
      <c r="AQ1363" s="99"/>
      <c r="AR1363" s="99"/>
      <c r="AS1363" s="99"/>
      <c r="AT1363" s="99"/>
      <c r="AU1363" s="99"/>
      <c r="AV1363" s="99"/>
      <c r="AW1363" s="99"/>
      <c r="AX1363" s="99"/>
      <c r="AY1363" s="99"/>
    </row>
    <row r="1364" spans="30:51" ht="13">
      <c r="AD1364" s="99"/>
      <c r="AE1364" s="99"/>
      <c r="AF1364" s="99"/>
      <c r="AG1364" s="99"/>
      <c r="AH1364" s="99"/>
      <c r="AI1364" s="99"/>
      <c r="AJ1364" s="99"/>
      <c r="AK1364" s="99"/>
      <c r="AL1364" s="99"/>
      <c r="AM1364" s="99"/>
      <c r="AN1364" s="99"/>
      <c r="AO1364" s="99"/>
      <c r="AP1364" s="99"/>
      <c r="AQ1364" s="99"/>
      <c r="AR1364" s="99"/>
      <c r="AS1364" s="99"/>
      <c r="AT1364" s="99"/>
      <c r="AU1364" s="99"/>
      <c r="AV1364" s="99"/>
      <c r="AW1364" s="99"/>
      <c r="AX1364" s="99"/>
      <c r="AY1364" s="99"/>
    </row>
    <row r="1365" spans="30:51" ht="13">
      <c r="AD1365" s="99"/>
      <c r="AE1365" s="99"/>
      <c r="AF1365" s="99"/>
      <c r="AG1365" s="99"/>
      <c r="AH1365" s="99"/>
      <c r="AI1365" s="99"/>
      <c r="AJ1365" s="99"/>
      <c r="AK1365" s="99"/>
      <c r="AL1365" s="99"/>
      <c r="AM1365" s="99"/>
      <c r="AN1365" s="99"/>
      <c r="AO1365" s="99"/>
      <c r="AP1365" s="99"/>
      <c r="AQ1365" s="99"/>
      <c r="AR1365" s="99"/>
      <c r="AS1365" s="99"/>
      <c r="AT1365" s="99"/>
      <c r="AU1365" s="99"/>
      <c r="AV1365" s="99"/>
      <c r="AW1365" s="99"/>
      <c r="AX1365" s="99"/>
      <c r="AY1365" s="99"/>
    </row>
    <row r="1366" spans="30:51" ht="13">
      <c r="AD1366" s="99"/>
      <c r="AE1366" s="99"/>
      <c r="AF1366" s="99"/>
      <c r="AG1366" s="99"/>
      <c r="AH1366" s="99"/>
      <c r="AI1366" s="99"/>
      <c r="AJ1366" s="99"/>
      <c r="AK1366" s="99"/>
      <c r="AL1366" s="99"/>
      <c r="AM1366" s="99"/>
      <c r="AN1366" s="99"/>
      <c r="AO1366" s="99"/>
      <c r="AP1366" s="99"/>
      <c r="AQ1366" s="99"/>
      <c r="AR1366" s="99"/>
      <c r="AS1366" s="99"/>
      <c r="AT1366" s="99"/>
      <c r="AU1366" s="99"/>
      <c r="AV1366" s="99"/>
      <c r="AW1366" s="99"/>
      <c r="AX1366" s="99"/>
      <c r="AY1366" s="99"/>
    </row>
    <row r="1367" spans="30:51" ht="13">
      <c r="AD1367" s="99"/>
      <c r="AE1367" s="99"/>
      <c r="AF1367" s="99"/>
      <c r="AG1367" s="99"/>
      <c r="AH1367" s="99"/>
      <c r="AI1367" s="99"/>
      <c r="AJ1367" s="99"/>
      <c r="AK1367" s="99"/>
      <c r="AL1367" s="99"/>
      <c r="AM1367" s="99"/>
      <c r="AN1367" s="99"/>
      <c r="AO1367" s="99"/>
      <c r="AP1367" s="99"/>
      <c r="AQ1367" s="99"/>
      <c r="AR1367" s="99"/>
      <c r="AS1367" s="99"/>
      <c r="AT1367" s="99"/>
      <c r="AU1367" s="99"/>
      <c r="AV1367" s="99"/>
      <c r="AW1367" s="99"/>
      <c r="AX1367" s="99"/>
      <c r="AY1367" s="99"/>
    </row>
    <row r="1368" spans="30:51" ht="13">
      <c r="AD1368" s="99"/>
      <c r="AE1368" s="99"/>
      <c r="AF1368" s="99"/>
      <c r="AG1368" s="99"/>
      <c r="AH1368" s="99"/>
      <c r="AI1368" s="99"/>
      <c r="AJ1368" s="99"/>
      <c r="AK1368" s="99"/>
      <c r="AL1368" s="99"/>
      <c r="AM1368" s="99"/>
      <c r="AN1368" s="99"/>
      <c r="AO1368" s="99"/>
      <c r="AP1368" s="99"/>
      <c r="AQ1368" s="99"/>
      <c r="AR1368" s="99"/>
      <c r="AS1368" s="99"/>
      <c r="AT1368" s="99"/>
      <c r="AU1368" s="99"/>
      <c r="AV1368" s="99"/>
      <c r="AW1368" s="99"/>
      <c r="AX1368" s="99"/>
      <c r="AY1368" s="99"/>
    </row>
    <row r="1369" spans="30:51" ht="13">
      <c r="AD1369" s="99"/>
      <c r="AE1369" s="99"/>
      <c r="AF1369" s="99"/>
      <c r="AG1369" s="99"/>
      <c r="AH1369" s="99"/>
      <c r="AI1369" s="99"/>
      <c r="AJ1369" s="99"/>
      <c r="AK1369" s="99"/>
      <c r="AL1369" s="99"/>
      <c r="AM1369" s="99"/>
      <c r="AN1369" s="99"/>
      <c r="AO1369" s="99"/>
      <c r="AP1369" s="99"/>
      <c r="AQ1369" s="99"/>
      <c r="AR1369" s="99"/>
      <c r="AS1369" s="99"/>
      <c r="AT1369" s="99"/>
      <c r="AU1369" s="99"/>
      <c r="AV1369" s="99"/>
      <c r="AW1369" s="99"/>
      <c r="AX1369" s="99"/>
      <c r="AY1369" s="99"/>
    </row>
    <row r="1370" spans="30:51" ht="13">
      <c r="AD1370" s="99"/>
      <c r="AE1370" s="99"/>
      <c r="AF1370" s="99"/>
      <c r="AG1370" s="99"/>
      <c r="AH1370" s="99"/>
      <c r="AI1370" s="99"/>
      <c r="AJ1370" s="99"/>
      <c r="AK1370" s="99"/>
      <c r="AL1370" s="99"/>
      <c r="AM1370" s="99"/>
      <c r="AN1370" s="99"/>
      <c r="AO1370" s="99"/>
      <c r="AP1370" s="99"/>
      <c r="AQ1370" s="99"/>
      <c r="AR1370" s="99"/>
      <c r="AS1370" s="99"/>
      <c r="AT1370" s="99"/>
      <c r="AU1370" s="99"/>
      <c r="AV1370" s="99"/>
      <c r="AW1370" s="99"/>
      <c r="AX1370" s="99"/>
      <c r="AY1370" s="99"/>
    </row>
    <row r="1371" spans="30:51" ht="13">
      <c r="AD1371" s="99"/>
      <c r="AE1371" s="99"/>
      <c r="AF1371" s="99"/>
      <c r="AG1371" s="99"/>
      <c r="AH1371" s="99"/>
      <c r="AI1371" s="99"/>
      <c r="AJ1371" s="99"/>
      <c r="AK1371" s="99"/>
      <c r="AL1371" s="99"/>
      <c r="AM1371" s="99"/>
      <c r="AN1371" s="99"/>
      <c r="AO1371" s="99"/>
      <c r="AP1371" s="99"/>
      <c r="AQ1371" s="99"/>
      <c r="AR1371" s="99"/>
      <c r="AS1371" s="99"/>
      <c r="AT1371" s="99"/>
      <c r="AU1371" s="99"/>
      <c r="AV1371" s="99"/>
      <c r="AW1371" s="99"/>
      <c r="AX1371" s="99"/>
      <c r="AY1371" s="99"/>
    </row>
    <row r="1372" spans="30:51" ht="13">
      <c r="AD1372" s="99"/>
      <c r="AE1372" s="99"/>
      <c r="AF1372" s="99"/>
      <c r="AG1372" s="99"/>
      <c r="AH1372" s="99"/>
      <c r="AI1372" s="99"/>
      <c r="AJ1372" s="99"/>
      <c r="AK1372" s="99"/>
      <c r="AL1372" s="99"/>
      <c r="AM1372" s="99"/>
      <c r="AN1372" s="99"/>
      <c r="AO1372" s="99"/>
      <c r="AP1372" s="99"/>
      <c r="AQ1372" s="99"/>
      <c r="AR1372" s="99"/>
      <c r="AS1372" s="99"/>
      <c r="AT1372" s="99"/>
      <c r="AU1372" s="99"/>
      <c r="AV1372" s="99"/>
      <c r="AW1372" s="99"/>
      <c r="AX1372" s="99"/>
      <c r="AY1372" s="99"/>
    </row>
    <row r="1373" spans="30:51" ht="13">
      <c r="AD1373" s="99"/>
      <c r="AE1373" s="99"/>
      <c r="AF1373" s="99"/>
      <c r="AG1373" s="99"/>
      <c r="AH1373" s="99"/>
      <c r="AI1373" s="99"/>
      <c r="AJ1373" s="99"/>
      <c r="AK1373" s="99"/>
      <c r="AL1373" s="99"/>
      <c r="AM1373" s="99"/>
      <c r="AN1373" s="99"/>
      <c r="AO1373" s="99"/>
      <c r="AP1373" s="99"/>
      <c r="AQ1373" s="99"/>
      <c r="AR1373" s="99"/>
      <c r="AS1373" s="99"/>
      <c r="AT1373" s="99"/>
      <c r="AU1373" s="99"/>
      <c r="AV1373" s="99"/>
      <c r="AW1373" s="99"/>
      <c r="AX1373" s="99"/>
      <c r="AY1373" s="99"/>
    </row>
    <row r="1374" spans="30:51" ht="13">
      <c r="AD1374" s="99"/>
      <c r="AE1374" s="99"/>
      <c r="AF1374" s="99"/>
      <c r="AG1374" s="99"/>
      <c r="AH1374" s="99"/>
      <c r="AI1374" s="99"/>
      <c r="AJ1374" s="99"/>
      <c r="AK1374" s="99"/>
      <c r="AL1374" s="99"/>
      <c r="AM1374" s="99"/>
      <c r="AN1374" s="99"/>
      <c r="AO1374" s="99"/>
      <c r="AP1374" s="99"/>
      <c r="AQ1374" s="99"/>
      <c r="AR1374" s="99"/>
      <c r="AS1374" s="99"/>
      <c r="AT1374" s="99"/>
      <c r="AU1374" s="99"/>
      <c r="AV1374" s="99"/>
      <c r="AW1374" s="99"/>
      <c r="AX1374" s="99"/>
      <c r="AY1374" s="99"/>
    </row>
    <row r="1375" spans="30:51" ht="13">
      <c r="AD1375" s="99"/>
      <c r="AE1375" s="99"/>
      <c r="AF1375" s="99"/>
      <c r="AG1375" s="99"/>
      <c r="AH1375" s="99"/>
      <c r="AI1375" s="99"/>
      <c r="AJ1375" s="99"/>
      <c r="AK1375" s="99"/>
      <c r="AL1375" s="99"/>
      <c r="AM1375" s="99"/>
      <c r="AN1375" s="99"/>
      <c r="AO1375" s="99"/>
      <c r="AP1375" s="99"/>
      <c r="AQ1375" s="99"/>
      <c r="AR1375" s="99"/>
      <c r="AS1375" s="99"/>
      <c r="AT1375" s="99"/>
      <c r="AU1375" s="99"/>
      <c r="AV1375" s="99"/>
      <c r="AW1375" s="99"/>
      <c r="AX1375" s="99"/>
      <c r="AY1375" s="99"/>
    </row>
    <row r="1376" spans="30:51" ht="13">
      <c r="AD1376" s="99"/>
      <c r="AE1376" s="99"/>
      <c r="AF1376" s="99"/>
      <c r="AG1376" s="99"/>
      <c r="AH1376" s="99"/>
      <c r="AI1376" s="99"/>
      <c r="AJ1376" s="99"/>
      <c r="AK1376" s="99"/>
      <c r="AL1376" s="99"/>
      <c r="AM1376" s="99"/>
      <c r="AN1376" s="99"/>
      <c r="AO1376" s="99"/>
      <c r="AP1376" s="99"/>
      <c r="AQ1376" s="99"/>
      <c r="AR1376" s="99"/>
      <c r="AS1376" s="99"/>
      <c r="AT1376" s="99"/>
      <c r="AU1376" s="99"/>
      <c r="AV1376" s="99"/>
      <c r="AW1376" s="99"/>
      <c r="AX1376" s="99"/>
      <c r="AY1376" s="99"/>
    </row>
    <row r="1377" spans="30:51" ht="13">
      <c r="AD1377" s="99"/>
      <c r="AE1377" s="99"/>
      <c r="AF1377" s="99"/>
      <c r="AG1377" s="99"/>
      <c r="AH1377" s="99"/>
      <c r="AI1377" s="99"/>
      <c r="AJ1377" s="99"/>
      <c r="AK1377" s="99"/>
      <c r="AL1377" s="99"/>
      <c r="AM1377" s="99"/>
      <c r="AN1377" s="99"/>
      <c r="AO1377" s="99"/>
      <c r="AP1377" s="99"/>
      <c r="AQ1377" s="99"/>
      <c r="AR1377" s="99"/>
      <c r="AS1377" s="99"/>
      <c r="AT1377" s="99"/>
      <c r="AU1377" s="99"/>
      <c r="AV1377" s="99"/>
      <c r="AW1377" s="99"/>
      <c r="AX1377" s="99"/>
      <c r="AY1377" s="99"/>
    </row>
    <row r="1378" spans="30:51" ht="13">
      <c r="AD1378" s="99"/>
      <c r="AE1378" s="99"/>
      <c r="AF1378" s="99"/>
      <c r="AG1378" s="99"/>
      <c r="AH1378" s="99"/>
      <c r="AI1378" s="99"/>
      <c r="AJ1378" s="99"/>
      <c r="AK1378" s="99"/>
      <c r="AL1378" s="99"/>
      <c r="AM1378" s="99"/>
      <c r="AN1378" s="99"/>
      <c r="AO1378" s="99"/>
      <c r="AP1378" s="99"/>
      <c r="AQ1378" s="99"/>
      <c r="AR1378" s="99"/>
      <c r="AS1378" s="99"/>
      <c r="AT1378" s="99"/>
      <c r="AU1378" s="99"/>
      <c r="AV1378" s="99"/>
      <c r="AW1378" s="99"/>
      <c r="AX1378" s="99"/>
      <c r="AY1378" s="99"/>
    </row>
    <row r="1379" spans="30:51" ht="13">
      <c r="AD1379" s="99"/>
      <c r="AE1379" s="99"/>
      <c r="AF1379" s="99"/>
      <c r="AG1379" s="99"/>
      <c r="AH1379" s="99"/>
      <c r="AI1379" s="99"/>
      <c r="AJ1379" s="99"/>
      <c r="AK1379" s="99"/>
      <c r="AL1379" s="99"/>
      <c r="AM1379" s="99"/>
      <c r="AN1379" s="99"/>
      <c r="AO1379" s="99"/>
      <c r="AP1379" s="99"/>
      <c r="AQ1379" s="99"/>
      <c r="AR1379" s="99"/>
      <c r="AS1379" s="99"/>
      <c r="AT1379" s="99"/>
      <c r="AU1379" s="99"/>
      <c r="AV1379" s="99"/>
      <c r="AW1379" s="99"/>
      <c r="AX1379" s="99"/>
      <c r="AY1379" s="99"/>
    </row>
    <row r="1380" spans="30:51" ht="13">
      <c r="AD1380" s="99"/>
      <c r="AE1380" s="99"/>
      <c r="AF1380" s="99"/>
      <c r="AG1380" s="99"/>
      <c r="AH1380" s="99"/>
      <c r="AI1380" s="99"/>
      <c r="AJ1380" s="99"/>
      <c r="AK1380" s="99"/>
      <c r="AL1380" s="99"/>
      <c r="AM1380" s="99"/>
      <c r="AN1380" s="99"/>
      <c r="AO1380" s="99"/>
      <c r="AP1380" s="99"/>
      <c r="AQ1380" s="99"/>
      <c r="AR1380" s="99"/>
      <c r="AS1380" s="99"/>
      <c r="AT1380" s="99"/>
      <c r="AU1380" s="99"/>
      <c r="AV1380" s="99"/>
      <c r="AW1380" s="99"/>
      <c r="AX1380" s="99"/>
      <c r="AY1380" s="99"/>
    </row>
    <row r="1381" spans="30:51" ht="13">
      <c r="AD1381" s="99"/>
      <c r="AE1381" s="99"/>
      <c r="AF1381" s="99"/>
      <c r="AG1381" s="99"/>
      <c r="AH1381" s="99"/>
      <c r="AI1381" s="99"/>
      <c r="AJ1381" s="99"/>
      <c r="AK1381" s="99"/>
      <c r="AL1381" s="99"/>
      <c r="AM1381" s="99"/>
      <c r="AN1381" s="99"/>
      <c r="AO1381" s="99"/>
      <c r="AP1381" s="99"/>
      <c r="AQ1381" s="99"/>
      <c r="AR1381" s="99"/>
      <c r="AS1381" s="99"/>
      <c r="AT1381" s="99"/>
      <c r="AU1381" s="99"/>
      <c r="AV1381" s="99"/>
      <c r="AW1381" s="99"/>
      <c r="AX1381" s="99"/>
      <c r="AY1381" s="99"/>
    </row>
    <row r="1382" spans="30:51" ht="13">
      <c r="AD1382" s="99"/>
      <c r="AE1382" s="99"/>
      <c r="AF1382" s="99"/>
      <c r="AG1382" s="99"/>
      <c r="AH1382" s="99"/>
      <c r="AI1382" s="99"/>
      <c r="AJ1382" s="99"/>
      <c r="AK1382" s="99"/>
      <c r="AL1382" s="99"/>
      <c r="AM1382" s="99"/>
      <c r="AN1382" s="99"/>
      <c r="AO1382" s="99"/>
      <c r="AP1382" s="99"/>
      <c r="AQ1382" s="99"/>
      <c r="AR1382" s="99"/>
      <c r="AS1382" s="99"/>
      <c r="AT1382" s="99"/>
      <c r="AU1382" s="99"/>
      <c r="AV1382" s="99"/>
      <c r="AW1382" s="99"/>
      <c r="AX1382" s="99"/>
      <c r="AY1382" s="99"/>
    </row>
    <row r="1383" spans="30:51" ht="13">
      <c r="AD1383" s="99"/>
      <c r="AE1383" s="99"/>
      <c r="AF1383" s="99"/>
      <c r="AG1383" s="99"/>
      <c r="AH1383" s="99"/>
      <c r="AI1383" s="99"/>
      <c r="AJ1383" s="99"/>
      <c r="AK1383" s="99"/>
      <c r="AL1383" s="99"/>
      <c r="AM1383" s="99"/>
      <c r="AN1383" s="99"/>
      <c r="AO1383" s="99"/>
      <c r="AP1383" s="99"/>
      <c r="AQ1383" s="99"/>
      <c r="AR1383" s="99"/>
      <c r="AS1383" s="99"/>
      <c r="AT1383" s="99"/>
      <c r="AU1383" s="99"/>
      <c r="AV1383" s="99"/>
      <c r="AW1383" s="99"/>
      <c r="AX1383" s="99"/>
      <c r="AY1383" s="99"/>
    </row>
    <row r="1384" spans="30:51" ht="13">
      <c r="AD1384" s="99"/>
      <c r="AE1384" s="99"/>
      <c r="AF1384" s="99"/>
      <c r="AG1384" s="99"/>
      <c r="AH1384" s="99"/>
      <c r="AI1384" s="99"/>
      <c r="AJ1384" s="99"/>
      <c r="AK1384" s="99"/>
      <c r="AL1384" s="99"/>
      <c r="AM1384" s="99"/>
      <c r="AN1384" s="99"/>
      <c r="AO1384" s="99"/>
      <c r="AP1384" s="99"/>
      <c r="AQ1384" s="99"/>
      <c r="AR1384" s="99"/>
      <c r="AS1384" s="99"/>
      <c r="AT1384" s="99"/>
      <c r="AU1384" s="99"/>
      <c r="AV1384" s="99"/>
      <c r="AW1384" s="99"/>
      <c r="AX1384" s="99"/>
      <c r="AY1384" s="99"/>
    </row>
    <row r="1385" spans="30:51" ht="13">
      <c r="AD1385" s="99"/>
      <c r="AE1385" s="99"/>
      <c r="AF1385" s="99"/>
      <c r="AG1385" s="99"/>
      <c r="AH1385" s="99"/>
      <c r="AI1385" s="99"/>
      <c r="AJ1385" s="99"/>
      <c r="AK1385" s="99"/>
      <c r="AL1385" s="99"/>
      <c r="AM1385" s="99"/>
      <c r="AN1385" s="99"/>
      <c r="AO1385" s="99"/>
      <c r="AP1385" s="99"/>
      <c r="AQ1385" s="99"/>
      <c r="AR1385" s="99"/>
      <c r="AS1385" s="99"/>
      <c r="AT1385" s="99"/>
      <c r="AU1385" s="99"/>
      <c r="AV1385" s="99"/>
      <c r="AW1385" s="99"/>
      <c r="AX1385" s="99"/>
      <c r="AY1385" s="99"/>
    </row>
    <row r="1386" spans="30:51" ht="13">
      <c r="AD1386" s="99"/>
      <c r="AE1386" s="99"/>
      <c r="AF1386" s="99"/>
      <c r="AG1386" s="99"/>
      <c r="AH1386" s="99"/>
      <c r="AI1386" s="99"/>
      <c r="AJ1386" s="99"/>
      <c r="AK1386" s="99"/>
      <c r="AL1386" s="99"/>
      <c r="AM1386" s="99"/>
      <c r="AN1386" s="99"/>
      <c r="AO1386" s="99"/>
      <c r="AP1386" s="99"/>
      <c r="AQ1386" s="99"/>
      <c r="AR1386" s="99"/>
      <c r="AS1386" s="99"/>
      <c r="AT1386" s="99"/>
      <c r="AU1386" s="99"/>
      <c r="AV1386" s="99"/>
      <c r="AW1386" s="99"/>
      <c r="AX1386" s="99"/>
      <c r="AY1386" s="99"/>
    </row>
    <row r="1387" spans="30:51" ht="13">
      <c r="AD1387" s="99"/>
      <c r="AE1387" s="99"/>
      <c r="AF1387" s="99"/>
      <c r="AG1387" s="99"/>
      <c r="AH1387" s="99"/>
      <c r="AI1387" s="99"/>
      <c r="AJ1387" s="99"/>
      <c r="AK1387" s="99"/>
      <c r="AL1387" s="99"/>
      <c r="AM1387" s="99"/>
      <c r="AN1387" s="99"/>
      <c r="AO1387" s="99"/>
      <c r="AP1387" s="99"/>
      <c r="AQ1387" s="99"/>
      <c r="AR1387" s="99"/>
      <c r="AS1387" s="99"/>
      <c r="AT1387" s="99"/>
      <c r="AU1387" s="99"/>
      <c r="AV1387" s="99"/>
      <c r="AW1387" s="99"/>
      <c r="AX1387" s="99"/>
      <c r="AY1387" s="99"/>
    </row>
    <row r="1388" spans="30:51" ht="13">
      <c r="AD1388" s="99"/>
      <c r="AE1388" s="99"/>
      <c r="AF1388" s="99"/>
      <c r="AG1388" s="99"/>
      <c r="AH1388" s="99"/>
      <c r="AI1388" s="99"/>
      <c r="AJ1388" s="99"/>
      <c r="AK1388" s="99"/>
      <c r="AL1388" s="99"/>
      <c r="AM1388" s="99"/>
      <c r="AN1388" s="99"/>
      <c r="AO1388" s="99"/>
      <c r="AP1388" s="99"/>
      <c r="AQ1388" s="99"/>
      <c r="AR1388" s="99"/>
      <c r="AS1388" s="99"/>
      <c r="AT1388" s="99"/>
      <c r="AU1388" s="99"/>
      <c r="AV1388" s="99"/>
      <c r="AW1388" s="99"/>
      <c r="AX1388" s="99"/>
      <c r="AY1388" s="99"/>
    </row>
    <row r="1389" spans="30:51" ht="13">
      <c r="AD1389" s="99"/>
      <c r="AE1389" s="99"/>
      <c r="AF1389" s="99"/>
      <c r="AG1389" s="99"/>
      <c r="AH1389" s="99"/>
      <c r="AI1389" s="99"/>
      <c r="AJ1389" s="99"/>
      <c r="AK1389" s="99"/>
      <c r="AL1389" s="99"/>
      <c r="AM1389" s="99"/>
      <c r="AN1389" s="99"/>
      <c r="AO1389" s="99"/>
      <c r="AP1389" s="99"/>
      <c r="AQ1389" s="99"/>
      <c r="AR1389" s="99"/>
      <c r="AS1389" s="99"/>
      <c r="AT1389" s="99"/>
      <c r="AU1389" s="99"/>
      <c r="AV1389" s="99"/>
      <c r="AW1389" s="99"/>
      <c r="AX1389" s="99"/>
      <c r="AY1389" s="99"/>
    </row>
    <row r="1390" spans="30:51" ht="13">
      <c r="AD1390" s="99"/>
      <c r="AE1390" s="99"/>
      <c r="AF1390" s="99"/>
      <c r="AG1390" s="99"/>
      <c r="AH1390" s="99"/>
      <c r="AI1390" s="99"/>
      <c r="AJ1390" s="99"/>
      <c r="AK1390" s="99"/>
      <c r="AL1390" s="99"/>
      <c r="AM1390" s="99"/>
      <c r="AN1390" s="99"/>
      <c r="AO1390" s="99"/>
      <c r="AP1390" s="99"/>
      <c r="AQ1390" s="99"/>
      <c r="AR1390" s="99"/>
      <c r="AS1390" s="99"/>
      <c r="AT1390" s="99"/>
      <c r="AU1390" s="99"/>
      <c r="AV1390" s="99"/>
      <c r="AW1390" s="99"/>
      <c r="AX1390" s="99"/>
      <c r="AY1390" s="99"/>
    </row>
    <row r="1391" spans="30:51" ht="13">
      <c r="AD1391" s="99"/>
      <c r="AE1391" s="99"/>
      <c r="AF1391" s="99"/>
      <c r="AG1391" s="99"/>
      <c r="AH1391" s="99"/>
      <c r="AI1391" s="99"/>
      <c r="AJ1391" s="99"/>
      <c r="AK1391" s="99"/>
      <c r="AL1391" s="99"/>
      <c r="AM1391" s="99"/>
      <c r="AN1391" s="99"/>
      <c r="AO1391" s="99"/>
      <c r="AP1391" s="99"/>
      <c r="AQ1391" s="99"/>
      <c r="AR1391" s="99"/>
      <c r="AS1391" s="99"/>
      <c r="AT1391" s="99"/>
      <c r="AU1391" s="99"/>
      <c r="AV1391" s="99"/>
      <c r="AW1391" s="99"/>
      <c r="AX1391" s="99"/>
      <c r="AY1391" s="99"/>
    </row>
    <row r="1392" spans="30:51" ht="13">
      <c r="AD1392" s="99"/>
      <c r="AE1392" s="99"/>
      <c r="AF1392" s="99"/>
      <c r="AG1392" s="99"/>
      <c r="AH1392" s="99"/>
      <c r="AI1392" s="99"/>
      <c r="AJ1392" s="99"/>
      <c r="AK1392" s="99"/>
      <c r="AL1392" s="99"/>
      <c r="AM1392" s="99"/>
      <c r="AN1392" s="99"/>
      <c r="AO1392" s="99"/>
      <c r="AP1392" s="99"/>
      <c r="AQ1392" s="99"/>
      <c r="AR1392" s="99"/>
      <c r="AS1392" s="99"/>
      <c r="AT1392" s="99"/>
      <c r="AU1392" s="99"/>
      <c r="AV1392" s="99"/>
      <c r="AW1392" s="99"/>
      <c r="AX1392" s="99"/>
      <c r="AY1392" s="99"/>
    </row>
    <row r="1393" spans="30:51" ht="13">
      <c r="AD1393" s="99"/>
      <c r="AE1393" s="99"/>
      <c r="AF1393" s="99"/>
      <c r="AG1393" s="99"/>
      <c r="AH1393" s="99"/>
      <c r="AI1393" s="99"/>
      <c r="AJ1393" s="99"/>
      <c r="AK1393" s="99"/>
      <c r="AL1393" s="99"/>
      <c r="AM1393" s="99"/>
      <c r="AN1393" s="99"/>
      <c r="AO1393" s="99"/>
      <c r="AP1393" s="99"/>
      <c r="AQ1393" s="99"/>
      <c r="AR1393" s="99"/>
      <c r="AS1393" s="99"/>
      <c r="AT1393" s="99"/>
      <c r="AU1393" s="99"/>
      <c r="AV1393" s="99"/>
      <c r="AW1393" s="99"/>
      <c r="AX1393" s="99"/>
      <c r="AY1393" s="99"/>
    </row>
    <row r="1394" spans="30:51" ht="13">
      <c r="AD1394" s="99"/>
      <c r="AE1394" s="99"/>
      <c r="AF1394" s="99"/>
      <c r="AG1394" s="99"/>
      <c r="AH1394" s="99"/>
      <c r="AI1394" s="99"/>
      <c r="AJ1394" s="99"/>
      <c r="AK1394" s="99"/>
      <c r="AL1394" s="99"/>
      <c r="AM1394" s="99"/>
      <c r="AN1394" s="99"/>
      <c r="AO1394" s="99"/>
      <c r="AP1394" s="99"/>
      <c r="AQ1394" s="99"/>
      <c r="AR1394" s="99"/>
      <c r="AS1394" s="99"/>
      <c r="AT1394" s="99"/>
      <c r="AU1394" s="99"/>
      <c r="AV1394" s="99"/>
      <c r="AW1394" s="99"/>
      <c r="AX1394" s="99"/>
      <c r="AY1394" s="99"/>
    </row>
    <row r="1395" spans="30:51" ht="13">
      <c r="AD1395" s="99"/>
      <c r="AE1395" s="99"/>
      <c r="AF1395" s="99"/>
      <c r="AG1395" s="99"/>
      <c r="AH1395" s="99"/>
      <c r="AI1395" s="99"/>
      <c r="AJ1395" s="99"/>
      <c r="AK1395" s="99"/>
      <c r="AL1395" s="99"/>
      <c r="AM1395" s="99"/>
      <c r="AN1395" s="99"/>
      <c r="AO1395" s="99"/>
      <c r="AP1395" s="99"/>
      <c r="AQ1395" s="99"/>
      <c r="AR1395" s="99"/>
      <c r="AS1395" s="99"/>
      <c r="AT1395" s="99"/>
      <c r="AU1395" s="99"/>
      <c r="AV1395" s="99"/>
      <c r="AW1395" s="99"/>
      <c r="AX1395" s="99"/>
      <c r="AY1395" s="99"/>
    </row>
    <row r="1396" spans="30:51" ht="13">
      <c r="AD1396" s="99"/>
      <c r="AE1396" s="99"/>
      <c r="AF1396" s="99"/>
      <c r="AG1396" s="99"/>
      <c r="AH1396" s="99"/>
      <c r="AI1396" s="99"/>
      <c r="AJ1396" s="99"/>
      <c r="AK1396" s="99"/>
      <c r="AL1396" s="99"/>
      <c r="AM1396" s="99"/>
      <c r="AN1396" s="99"/>
      <c r="AO1396" s="99"/>
      <c r="AP1396" s="99"/>
      <c r="AQ1396" s="99"/>
      <c r="AR1396" s="99"/>
      <c r="AS1396" s="99"/>
      <c r="AT1396" s="99"/>
      <c r="AU1396" s="99"/>
      <c r="AV1396" s="99"/>
      <c r="AW1396" s="99"/>
      <c r="AX1396" s="99"/>
      <c r="AY1396" s="99"/>
    </row>
    <row r="1397" spans="30:51" ht="13">
      <c r="AD1397" s="99"/>
      <c r="AE1397" s="99"/>
      <c r="AF1397" s="99"/>
      <c r="AG1397" s="99"/>
      <c r="AH1397" s="99"/>
      <c r="AI1397" s="99"/>
      <c r="AJ1397" s="99"/>
      <c r="AK1397" s="99"/>
      <c r="AL1397" s="99"/>
      <c r="AM1397" s="99"/>
      <c r="AN1397" s="99"/>
      <c r="AO1397" s="99"/>
      <c r="AP1397" s="99"/>
      <c r="AQ1397" s="99"/>
      <c r="AR1397" s="99"/>
      <c r="AS1397" s="99"/>
      <c r="AT1397" s="99"/>
      <c r="AU1397" s="99"/>
      <c r="AV1397" s="99"/>
      <c r="AW1397" s="99"/>
      <c r="AX1397" s="99"/>
      <c r="AY1397" s="99"/>
    </row>
    <row r="1398" spans="30:51" ht="13">
      <c r="AD1398" s="99"/>
      <c r="AE1398" s="99"/>
      <c r="AF1398" s="99"/>
      <c r="AG1398" s="99"/>
      <c r="AH1398" s="99"/>
      <c r="AI1398" s="99"/>
      <c r="AJ1398" s="99"/>
      <c r="AK1398" s="99"/>
      <c r="AL1398" s="99"/>
      <c r="AM1398" s="99"/>
      <c r="AN1398" s="99"/>
      <c r="AO1398" s="99"/>
      <c r="AP1398" s="99"/>
      <c r="AQ1398" s="99"/>
      <c r="AR1398" s="99"/>
      <c r="AS1398" s="99"/>
      <c r="AT1398" s="99"/>
      <c r="AU1398" s="99"/>
      <c r="AV1398" s="99"/>
      <c r="AW1398" s="99"/>
      <c r="AX1398" s="99"/>
      <c r="AY1398" s="99"/>
    </row>
    <row r="1399" spans="30:51" ht="13">
      <c r="AD1399" s="99"/>
      <c r="AE1399" s="99"/>
      <c r="AF1399" s="99"/>
      <c r="AG1399" s="99"/>
      <c r="AH1399" s="99"/>
      <c r="AI1399" s="99"/>
      <c r="AJ1399" s="99"/>
      <c r="AK1399" s="99"/>
      <c r="AL1399" s="99"/>
      <c r="AM1399" s="99"/>
      <c r="AN1399" s="99"/>
      <c r="AO1399" s="99"/>
      <c r="AP1399" s="99"/>
      <c r="AQ1399" s="99"/>
      <c r="AR1399" s="99"/>
      <c r="AS1399" s="99"/>
      <c r="AT1399" s="99"/>
      <c r="AU1399" s="99"/>
      <c r="AV1399" s="99"/>
      <c r="AW1399" s="99"/>
      <c r="AX1399" s="99"/>
      <c r="AY1399" s="99"/>
    </row>
    <row r="1400" spans="30:51" ht="13">
      <c r="AD1400" s="99"/>
      <c r="AE1400" s="99"/>
      <c r="AF1400" s="99"/>
      <c r="AG1400" s="99"/>
      <c r="AH1400" s="99"/>
      <c r="AI1400" s="99"/>
      <c r="AJ1400" s="99"/>
      <c r="AK1400" s="99"/>
      <c r="AL1400" s="99"/>
      <c r="AM1400" s="99"/>
      <c r="AN1400" s="99"/>
      <c r="AO1400" s="99"/>
      <c r="AP1400" s="99"/>
      <c r="AQ1400" s="99"/>
      <c r="AR1400" s="99"/>
      <c r="AS1400" s="99"/>
      <c r="AT1400" s="99"/>
      <c r="AU1400" s="99"/>
      <c r="AV1400" s="99"/>
      <c r="AW1400" s="99"/>
      <c r="AX1400" s="99"/>
      <c r="AY1400" s="99"/>
    </row>
    <row r="1401" spans="30:51" ht="13">
      <c r="AD1401" s="99"/>
      <c r="AE1401" s="99"/>
      <c r="AF1401" s="99"/>
      <c r="AG1401" s="99"/>
      <c r="AH1401" s="99"/>
      <c r="AI1401" s="99"/>
      <c r="AJ1401" s="99"/>
      <c r="AK1401" s="99"/>
      <c r="AL1401" s="99"/>
      <c r="AM1401" s="99"/>
      <c r="AN1401" s="99"/>
      <c r="AO1401" s="99"/>
      <c r="AP1401" s="99"/>
      <c r="AQ1401" s="99"/>
      <c r="AR1401" s="99"/>
      <c r="AS1401" s="99"/>
      <c r="AT1401" s="99"/>
      <c r="AU1401" s="99"/>
      <c r="AV1401" s="99"/>
      <c r="AW1401" s="99"/>
      <c r="AX1401" s="99"/>
      <c r="AY1401" s="99"/>
    </row>
    <row r="1402" spans="30:51" ht="13">
      <c r="AD1402" s="99"/>
      <c r="AE1402" s="99"/>
      <c r="AF1402" s="99"/>
      <c r="AG1402" s="99"/>
      <c r="AH1402" s="99"/>
      <c r="AI1402" s="99"/>
      <c r="AJ1402" s="99"/>
      <c r="AK1402" s="99"/>
      <c r="AL1402" s="99"/>
      <c r="AM1402" s="99"/>
      <c r="AN1402" s="99"/>
      <c r="AO1402" s="99"/>
      <c r="AP1402" s="99"/>
      <c r="AQ1402" s="99"/>
      <c r="AR1402" s="99"/>
      <c r="AS1402" s="99"/>
      <c r="AT1402" s="99"/>
      <c r="AU1402" s="99"/>
      <c r="AV1402" s="99"/>
      <c r="AW1402" s="99"/>
      <c r="AX1402" s="99"/>
      <c r="AY1402" s="99"/>
    </row>
    <row r="1403" spans="30:51" ht="13">
      <c r="AD1403" s="99"/>
      <c r="AE1403" s="99"/>
      <c r="AF1403" s="99"/>
      <c r="AG1403" s="99"/>
      <c r="AH1403" s="99"/>
      <c r="AI1403" s="99"/>
      <c r="AJ1403" s="99"/>
      <c r="AK1403" s="99"/>
      <c r="AL1403" s="99"/>
      <c r="AM1403" s="99"/>
      <c r="AN1403" s="99"/>
      <c r="AO1403" s="99"/>
      <c r="AP1403" s="99"/>
      <c r="AQ1403" s="99"/>
      <c r="AR1403" s="99"/>
      <c r="AS1403" s="99"/>
      <c r="AT1403" s="99"/>
      <c r="AU1403" s="99"/>
      <c r="AV1403" s="99"/>
      <c r="AW1403" s="99"/>
      <c r="AX1403" s="99"/>
      <c r="AY1403" s="99"/>
    </row>
    <row r="1404" spans="30:51" ht="13">
      <c r="AD1404" s="99"/>
      <c r="AE1404" s="99"/>
      <c r="AF1404" s="99"/>
      <c r="AG1404" s="99"/>
      <c r="AH1404" s="99"/>
      <c r="AI1404" s="99"/>
      <c r="AJ1404" s="99"/>
      <c r="AK1404" s="99"/>
      <c r="AL1404" s="99"/>
      <c r="AM1404" s="99"/>
      <c r="AN1404" s="99"/>
      <c r="AO1404" s="99"/>
      <c r="AP1404" s="99"/>
      <c r="AQ1404" s="99"/>
      <c r="AR1404" s="99"/>
      <c r="AS1404" s="99"/>
      <c r="AT1404" s="99"/>
      <c r="AU1404" s="99"/>
      <c r="AV1404" s="99"/>
      <c r="AW1404" s="99"/>
      <c r="AX1404" s="99"/>
      <c r="AY1404" s="99"/>
    </row>
    <row r="1405" spans="30:51" ht="13">
      <c r="AD1405" s="99"/>
      <c r="AE1405" s="99"/>
      <c r="AF1405" s="99"/>
      <c r="AG1405" s="99"/>
      <c r="AH1405" s="99"/>
      <c r="AI1405" s="99"/>
      <c r="AJ1405" s="99"/>
      <c r="AK1405" s="99"/>
      <c r="AL1405" s="99"/>
      <c r="AM1405" s="99"/>
      <c r="AN1405" s="99"/>
      <c r="AO1405" s="99"/>
      <c r="AP1405" s="99"/>
      <c r="AQ1405" s="99"/>
      <c r="AR1405" s="99"/>
      <c r="AS1405" s="99"/>
      <c r="AT1405" s="99"/>
      <c r="AU1405" s="99"/>
      <c r="AV1405" s="99"/>
      <c r="AW1405" s="99"/>
      <c r="AX1405" s="99"/>
      <c r="AY1405" s="99"/>
    </row>
    <row r="1406" spans="30:51" ht="13">
      <c r="AD1406" s="99"/>
      <c r="AE1406" s="99"/>
      <c r="AF1406" s="99"/>
      <c r="AG1406" s="99"/>
      <c r="AH1406" s="99"/>
      <c r="AI1406" s="99"/>
      <c r="AJ1406" s="99"/>
      <c r="AK1406" s="99"/>
      <c r="AL1406" s="99"/>
      <c r="AM1406" s="99"/>
      <c r="AN1406" s="99"/>
      <c r="AO1406" s="99"/>
      <c r="AP1406" s="99"/>
      <c r="AQ1406" s="99"/>
      <c r="AR1406" s="99"/>
      <c r="AS1406" s="99"/>
      <c r="AT1406" s="99"/>
      <c r="AU1406" s="99"/>
      <c r="AV1406" s="99"/>
      <c r="AW1406" s="99"/>
      <c r="AX1406" s="99"/>
      <c r="AY1406" s="99"/>
    </row>
    <row r="1407" spans="30:51" ht="13">
      <c r="AD1407" s="99"/>
      <c r="AE1407" s="99"/>
      <c r="AF1407" s="99"/>
      <c r="AG1407" s="99"/>
      <c r="AH1407" s="99"/>
      <c r="AI1407" s="99"/>
      <c r="AJ1407" s="99"/>
      <c r="AK1407" s="99"/>
      <c r="AL1407" s="99"/>
      <c r="AM1407" s="99"/>
      <c r="AN1407" s="99"/>
      <c r="AO1407" s="99"/>
      <c r="AP1407" s="99"/>
      <c r="AQ1407" s="99"/>
      <c r="AR1407" s="99"/>
      <c r="AS1407" s="99"/>
      <c r="AT1407" s="99"/>
      <c r="AU1407" s="99"/>
      <c r="AV1407" s="99"/>
      <c r="AW1407" s="99"/>
      <c r="AX1407" s="99"/>
      <c r="AY1407" s="99"/>
    </row>
    <row r="1408" spans="30:51" ht="13">
      <c r="AD1408" s="99"/>
      <c r="AE1408" s="99"/>
      <c r="AF1408" s="99"/>
      <c r="AG1408" s="99"/>
      <c r="AH1408" s="99"/>
      <c r="AI1408" s="99"/>
      <c r="AJ1408" s="99"/>
      <c r="AK1408" s="99"/>
      <c r="AL1408" s="99"/>
      <c r="AM1408" s="99"/>
      <c r="AN1408" s="99"/>
      <c r="AO1408" s="99"/>
      <c r="AP1408" s="99"/>
      <c r="AQ1408" s="99"/>
      <c r="AR1408" s="99"/>
      <c r="AS1408" s="99"/>
      <c r="AT1408" s="99"/>
      <c r="AU1408" s="99"/>
      <c r="AV1408" s="99"/>
      <c r="AW1408" s="99"/>
      <c r="AX1408" s="99"/>
      <c r="AY1408" s="99"/>
    </row>
    <row r="1409" spans="30:51" ht="13">
      <c r="AD1409" s="99"/>
      <c r="AE1409" s="99"/>
      <c r="AF1409" s="99"/>
      <c r="AG1409" s="99"/>
      <c r="AH1409" s="99"/>
      <c r="AI1409" s="99"/>
      <c r="AJ1409" s="99"/>
      <c r="AK1409" s="99"/>
      <c r="AL1409" s="99"/>
      <c r="AM1409" s="99"/>
      <c r="AN1409" s="99"/>
      <c r="AO1409" s="99"/>
      <c r="AP1409" s="99"/>
      <c r="AQ1409" s="99"/>
      <c r="AR1409" s="99"/>
      <c r="AS1409" s="99"/>
      <c r="AT1409" s="99"/>
      <c r="AU1409" s="99"/>
      <c r="AV1409" s="99"/>
      <c r="AW1409" s="99"/>
      <c r="AX1409" s="99"/>
      <c r="AY1409" s="99"/>
    </row>
    <row r="1410" spans="30:51" ht="13">
      <c r="AD1410" s="99"/>
      <c r="AE1410" s="99"/>
      <c r="AF1410" s="99"/>
      <c r="AG1410" s="99"/>
      <c r="AH1410" s="99"/>
      <c r="AI1410" s="99"/>
      <c r="AJ1410" s="99"/>
      <c r="AK1410" s="99"/>
      <c r="AL1410" s="99"/>
      <c r="AM1410" s="99"/>
      <c r="AN1410" s="99"/>
      <c r="AO1410" s="99"/>
      <c r="AP1410" s="99"/>
      <c r="AQ1410" s="99"/>
      <c r="AR1410" s="99"/>
      <c r="AS1410" s="99"/>
      <c r="AT1410" s="99"/>
      <c r="AU1410" s="99"/>
      <c r="AV1410" s="99"/>
      <c r="AW1410" s="99"/>
      <c r="AX1410" s="99"/>
      <c r="AY1410" s="99"/>
    </row>
    <row r="1411" spans="30:51" ht="13">
      <c r="AD1411" s="99"/>
      <c r="AE1411" s="99"/>
      <c r="AF1411" s="99"/>
      <c r="AG1411" s="99"/>
      <c r="AH1411" s="99"/>
      <c r="AI1411" s="99"/>
      <c r="AJ1411" s="99"/>
      <c r="AK1411" s="99"/>
      <c r="AL1411" s="99"/>
      <c r="AM1411" s="99"/>
      <c r="AN1411" s="99"/>
      <c r="AO1411" s="99"/>
      <c r="AP1411" s="99"/>
      <c r="AQ1411" s="99"/>
      <c r="AR1411" s="99"/>
      <c r="AS1411" s="99"/>
      <c r="AT1411" s="99"/>
      <c r="AU1411" s="99"/>
      <c r="AV1411" s="99"/>
      <c r="AW1411" s="99"/>
      <c r="AX1411" s="99"/>
      <c r="AY1411" s="99"/>
    </row>
    <row r="1412" spans="30:51" ht="13">
      <c r="AD1412" s="99"/>
      <c r="AE1412" s="99"/>
      <c r="AF1412" s="99"/>
      <c r="AG1412" s="99"/>
      <c r="AH1412" s="99"/>
      <c r="AI1412" s="99"/>
      <c r="AJ1412" s="99"/>
      <c r="AK1412" s="99"/>
      <c r="AL1412" s="99"/>
      <c r="AM1412" s="99"/>
      <c r="AN1412" s="99"/>
      <c r="AO1412" s="99"/>
      <c r="AP1412" s="99"/>
      <c r="AQ1412" s="99"/>
      <c r="AR1412" s="99"/>
      <c r="AS1412" s="99"/>
      <c r="AT1412" s="99"/>
      <c r="AU1412" s="99"/>
      <c r="AV1412" s="99"/>
      <c r="AW1412" s="99"/>
      <c r="AX1412" s="99"/>
      <c r="AY1412" s="99"/>
    </row>
    <row r="1413" spans="30:51" ht="13">
      <c r="AD1413" s="99"/>
      <c r="AE1413" s="99"/>
      <c r="AF1413" s="99"/>
      <c r="AG1413" s="99"/>
      <c r="AH1413" s="99"/>
      <c r="AI1413" s="99"/>
      <c r="AJ1413" s="99"/>
      <c r="AK1413" s="99"/>
      <c r="AL1413" s="99"/>
      <c r="AM1413" s="99"/>
      <c r="AN1413" s="99"/>
      <c r="AO1413" s="99"/>
      <c r="AP1413" s="99"/>
      <c r="AQ1413" s="99"/>
      <c r="AR1413" s="99"/>
      <c r="AS1413" s="99"/>
      <c r="AT1413" s="99"/>
      <c r="AU1413" s="99"/>
      <c r="AV1413" s="99"/>
      <c r="AW1413" s="99"/>
      <c r="AX1413" s="99"/>
      <c r="AY1413" s="99"/>
    </row>
    <row r="1414" spans="30:51" ht="13">
      <c r="AD1414" s="99"/>
      <c r="AE1414" s="99"/>
      <c r="AF1414" s="99"/>
      <c r="AG1414" s="99"/>
      <c r="AH1414" s="99"/>
      <c r="AI1414" s="99"/>
      <c r="AJ1414" s="99"/>
      <c r="AK1414" s="99"/>
      <c r="AL1414" s="99"/>
      <c r="AM1414" s="99"/>
      <c r="AN1414" s="99"/>
      <c r="AO1414" s="99"/>
      <c r="AP1414" s="99"/>
      <c r="AQ1414" s="99"/>
      <c r="AR1414" s="99"/>
      <c r="AS1414" s="99"/>
      <c r="AT1414" s="99"/>
      <c r="AU1414" s="99"/>
      <c r="AV1414" s="99"/>
      <c r="AW1414" s="99"/>
      <c r="AX1414" s="99"/>
      <c r="AY1414" s="99"/>
    </row>
    <row r="1415" spans="30:51" ht="13">
      <c r="AD1415" s="99"/>
      <c r="AE1415" s="99"/>
      <c r="AF1415" s="99"/>
      <c r="AG1415" s="99"/>
      <c r="AH1415" s="99"/>
      <c r="AI1415" s="99"/>
      <c r="AJ1415" s="99"/>
      <c r="AK1415" s="99"/>
      <c r="AL1415" s="99"/>
      <c r="AM1415" s="99"/>
      <c r="AN1415" s="99"/>
      <c r="AO1415" s="99"/>
      <c r="AP1415" s="99"/>
      <c r="AQ1415" s="99"/>
      <c r="AR1415" s="99"/>
      <c r="AS1415" s="99"/>
      <c r="AT1415" s="99"/>
      <c r="AU1415" s="99"/>
      <c r="AV1415" s="99"/>
      <c r="AW1415" s="99"/>
      <c r="AX1415" s="99"/>
      <c r="AY1415" s="99"/>
    </row>
    <row r="1416" spans="30:51" ht="13">
      <c r="AD1416" s="99"/>
      <c r="AE1416" s="99"/>
      <c r="AF1416" s="99"/>
      <c r="AG1416" s="99"/>
      <c r="AH1416" s="99"/>
      <c r="AI1416" s="99"/>
      <c r="AJ1416" s="99"/>
      <c r="AK1416" s="99"/>
      <c r="AL1416" s="99"/>
      <c r="AM1416" s="99"/>
      <c r="AN1416" s="99"/>
      <c r="AO1416" s="99"/>
      <c r="AP1416" s="99"/>
      <c r="AQ1416" s="99"/>
      <c r="AR1416" s="99"/>
      <c r="AS1416" s="99"/>
      <c r="AT1416" s="99"/>
      <c r="AU1416" s="99"/>
      <c r="AV1416" s="99"/>
      <c r="AW1416" s="99"/>
      <c r="AX1416" s="99"/>
      <c r="AY1416" s="99"/>
    </row>
    <row r="1417" spans="30:51" ht="13">
      <c r="AD1417" s="99"/>
      <c r="AE1417" s="99"/>
      <c r="AF1417" s="99"/>
      <c r="AG1417" s="99"/>
      <c r="AH1417" s="99"/>
      <c r="AI1417" s="99"/>
      <c r="AJ1417" s="99"/>
      <c r="AK1417" s="99"/>
      <c r="AL1417" s="99"/>
      <c r="AM1417" s="99"/>
      <c r="AN1417" s="99"/>
      <c r="AO1417" s="99"/>
      <c r="AP1417" s="99"/>
      <c r="AQ1417" s="99"/>
      <c r="AR1417" s="99"/>
      <c r="AS1417" s="99"/>
      <c r="AT1417" s="99"/>
      <c r="AU1417" s="99"/>
      <c r="AV1417" s="99"/>
      <c r="AW1417" s="99"/>
      <c r="AX1417" s="99"/>
      <c r="AY1417" s="99"/>
    </row>
    <row r="1418" spans="30:51" ht="13">
      <c r="AD1418" s="99"/>
      <c r="AE1418" s="99"/>
      <c r="AF1418" s="99"/>
      <c r="AG1418" s="99"/>
      <c r="AH1418" s="99"/>
      <c r="AI1418" s="99"/>
      <c r="AJ1418" s="99"/>
      <c r="AK1418" s="99"/>
      <c r="AL1418" s="99"/>
      <c r="AM1418" s="99"/>
      <c r="AN1418" s="99"/>
      <c r="AO1418" s="99"/>
      <c r="AP1418" s="99"/>
      <c r="AQ1418" s="99"/>
      <c r="AR1418" s="99"/>
      <c r="AS1418" s="99"/>
      <c r="AT1418" s="99"/>
      <c r="AU1418" s="99"/>
      <c r="AV1418" s="99"/>
      <c r="AW1418" s="99"/>
      <c r="AX1418" s="99"/>
      <c r="AY1418" s="99"/>
    </row>
    <row r="1419" spans="30:51" ht="13">
      <c r="AD1419" s="99"/>
      <c r="AE1419" s="99"/>
      <c r="AF1419" s="99"/>
      <c r="AG1419" s="99"/>
      <c r="AH1419" s="99"/>
      <c r="AI1419" s="99"/>
      <c r="AJ1419" s="99"/>
      <c r="AK1419" s="99"/>
      <c r="AL1419" s="99"/>
      <c r="AM1419" s="99"/>
      <c r="AN1419" s="99"/>
      <c r="AO1419" s="99"/>
      <c r="AP1419" s="99"/>
      <c r="AQ1419" s="99"/>
      <c r="AR1419" s="99"/>
      <c r="AS1419" s="99"/>
      <c r="AT1419" s="99"/>
      <c r="AU1419" s="99"/>
      <c r="AV1419" s="99"/>
      <c r="AW1419" s="99"/>
      <c r="AX1419" s="99"/>
      <c r="AY1419" s="99"/>
    </row>
    <row r="1420" spans="30:51" ht="13">
      <c r="AD1420" s="99"/>
      <c r="AE1420" s="99"/>
      <c r="AF1420" s="99"/>
      <c r="AG1420" s="99"/>
      <c r="AH1420" s="99"/>
      <c r="AI1420" s="99"/>
      <c r="AJ1420" s="99"/>
      <c r="AK1420" s="99"/>
      <c r="AL1420" s="99"/>
      <c r="AM1420" s="99"/>
      <c r="AN1420" s="99"/>
      <c r="AO1420" s="99"/>
      <c r="AP1420" s="99"/>
      <c r="AQ1420" s="99"/>
      <c r="AR1420" s="99"/>
      <c r="AS1420" s="99"/>
      <c r="AT1420" s="99"/>
      <c r="AU1420" s="99"/>
      <c r="AV1420" s="99"/>
      <c r="AW1420" s="99"/>
      <c r="AX1420" s="99"/>
      <c r="AY1420" s="99"/>
    </row>
    <row r="1421" spans="30:51" ht="13">
      <c r="AD1421" s="99"/>
      <c r="AE1421" s="99"/>
      <c r="AF1421" s="99"/>
      <c r="AG1421" s="99"/>
      <c r="AH1421" s="99"/>
      <c r="AI1421" s="99"/>
      <c r="AJ1421" s="99"/>
      <c r="AK1421" s="99"/>
      <c r="AL1421" s="99"/>
      <c r="AM1421" s="99"/>
      <c r="AN1421" s="99"/>
      <c r="AO1421" s="99"/>
      <c r="AP1421" s="99"/>
      <c r="AQ1421" s="99"/>
      <c r="AR1421" s="99"/>
      <c r="AS1421" s="99"/>
      <c r="AT1421" s="99"/>
      <c r="AU1421" s="99"/>
      <c r="AV1421" s="99"/>
      <c r="AW1421" s="99"/>
      <c r="AX1421" s="99"/>
      <c r="AY1421" s="99"/>
    </row>
    <row r="1422" spans="30:51" ht="13">
      <c r="AD1422" s="99"/>
      <c r="AE1422" s="99"/>
      <c r="AF1422" s="99"/>
      <c r="AG1422" s="99"/>
      <c r="AH1422" s="99"/>
      <c r="AI1422" s="99"/>
      <c r="AJ1422" s="99"/>
      <c r="AK1422" s="99"/>
      <c r="AL1422" s="99"/>
      <c r="AM1422" s="99"/>
      <c r="AN1422" s="99"/>
      <c r="AO1422" s="99"/>
      <c r="AP1422" s="99"/>
      <c r="AQ1422" s="99"/>
      <c r="AR1422" s="99"/>
      <c r="AS1422" s="99"/>
      <c r="AT1422" s="99"/>
      <c r="AU1422" s="99"/>
      <c r="AV1422" s="99"/>
      <c r="AW1422" s="99"/>
      <c r="AX1422" s="99"/>
      <c r="AY1422" s="99"/>
    </row>
    <row r="1423" spans="30:51" ht="13">
      <c r="AD1423" s="99"/>
      <c r="AE1423" s="99"/>
      <c r="AF1423" s="99"/>
      <c r="AG1423" s="99"/>
      <c r="AH1423" s="99"/>
      <c r="AI1423" s="99"/>
      <c r="AJ1423" s="99"/>
      <c r="AK1423" s="99"/>
      <c r="AL1423" s="99"/>
      <c r="AM1423" s="99"/>
      <c r="AN1423" s="99"/>
      <c r="AO1423" s="99"/>
      <c r="AP1423" s="99"/>
      <c r="AQ1423" s="99"/>
      <c r="AR1423" s="99"/>
      <c r="AS1423" s="99"/>
      <c r="AT1423" s="99"/>
      <c r="AU1423" s="99"/>
      <c r="AV1423" s="99"/>
      <c r="AW1423" s="99"/>
      <c r="AX1423" s="99"/>
      <c r="AY1423" s="99"/>
    </row>
    <row r="1424" spans="30:51" ht="13">
      <c r="AD1424" s="99"/>
      <c r="AE1424" s="99"/>
      <c r="AF1424" s="99"/>
      <c r="AG1424" s="99"/>
      <c r="AH1424" s="99"/>
      <c r="AI1424" s="99"/>
      <c r="AJ1424" s="99"/>
      <c r="AK1424" s="99"/>
      <c r="AL1424" s="99"/>
      <c r="AM1424" s="99"/>
      <c r="AN1424" s="99"/>
      <c r="AO1424" s="99"/>
      <c r="AP1424" s="99"/>
      <c r="AQ1424" s="99"/>
      <c r="AR1424" s="99"/>
      <c r="AS1424" s="99"/>
      <c r="AT1424" s="99"/>
      <c r="AU1424" s="99"/>
      <c r="AV1424" s="99"/>
      <c r="AW1424" s="99"/>
      <c r="AX1424" s="99"/>
      <c r="AY1424" s="99"/>
    </row>
    <row r="1425" spans="30:51" ht="13">
      <c r="AD1425" s="99"/>
      <c r="AE1425" s="99"/>
      <c r="AF1425" s="99"/>
      <c r="AG1425" s="99"/>
      <c r="AH1425" s="99"/>
      <c r="AI1425" s="99"/>
      <c r="AJ1425" s="99"/>
      <c r="AK1425" s="99"/>
      <c r="AL1425" s="99"/>
      <c r="AM1425" s="99"/>
      <c r="AN1425" s="99"/>
      <c r="AO1425" s="99"/>
      <c r="AP1425" s="99"/>
      <c r="AQ1425" s="99"/>
      <c r="AR1425" s="99"/>
      <c r="AS1425" s="99"/>
      <c r="AT1425" s="99"/>
      <c r="AU1425" s="99"/>
      <c r="AV1425" s="99"/>
      <c r="AW1425" s="99"/>
      <c r="AX1425" s="99"/>
      <c r="AY1425" s="99"/>
    </row>
    <row r="1426" spans="30:51" ht="13">
      <c r="AD1426" s="99"/>
      <c r="AE1426" s="99"/>
      <c r="AF1426" s="99"/>
      <c r="AG1426" s="99"/>
      <c r="AH1426" s="99"/>
      <c r="AI1426" s="99"/>
      <c r="AJ1426" s="99"/>
      <c r="AK1426" s="99"/>
      <c r="AL1426" s="99"/>
      <c r="AM1426" s="99"/>
      <c r="AN1426" s="99"/>
      <c r="AO1426" s="99"/>
      <c r="AP1426" s="99"/>
      <c r="AQ1426" s="99"/>
      <c r="AR1426" s="99"/>
      <c r="AS1426" s="99"/>
      <c r="AT1426" s="99"/>
      <c r="AU1426" s="99"/>
      <c r="AV1426" s="99"/>
      <c r="AW1426" s="99"/>
      <c r="AX1426" s="99"/>
      <c r="AY1426" s="99"/>
    </row>
    <row r="1427" spans="30:51" ht="13">
      <c r="AD1427" s="99"/>
      <c r="AE1427" s="99"/>
      <c r="AF1427" s="99"/>
      <c r="AG1427" s="99"/>
      <c r="AH1427" s="99"/>
      <c r="AI1427" s="99"/>
      <c r="AJ1427" s="99"/>
      <c r="AK1427" s="99"/>
      <c r="AL1427" s="99"/>
      <c r="AM1427" s="99"/>
      <c r="AN1427" s="99"/>
      <c r="AO1427" s="99"/>
      <c r="AP1427" s="99"/>
      <c r="AQ1427" s="99"/>
      <c r="AR1427" s="99"/>
      <c r="AS1427" s="99"/>
      <c r="AT1427" s="99"/>
      <c r="AU1427" s="99"/>
      <c r="AV1427" s="99"/>
      <c r="AW1427" s="99"/>
      <c r="AX1427" s="99"/>
      <c r="AY1427" s="99"/>
    </row>
    <row r="1428" spans="30:51" ht="13">
      <c r="AD1428" s="99"/>
      <c r="AE1428" s="99"/>
      <c r="AF1428" s="99"/>
      <c r="AG1428" s="99"/>
      <c r="AH1428" s="99"/>
      <c r="AI1428" s="99"/>
      <c r="AJ1428" s="99"/>
      <c r="AK1428" s="99"/>
      <c r="AL1428" s="99"/>
      <c r="AM1428" s="99"/>
      <c r="AN1428" s="99"/>
      <c r="AO1428" s="99"/>
      <c r="AP1428" s="99"/>
      <c r="AQ1428" s="99"/>
      <c r="AR1428" s="99"/>
      <c r="AS1428" s="99"/>
      <c r="AT1428" s="99"/>
      <c r="AU1428" s="99"/>
      <c r="AV1428" s="99"/>
      <c r="AW1428" s="99"/>
      <c r="AX1428" s="99"/>
      <c r="AY1428" s="99"/>
    </row>
    <row r="1429" spans="30:51" ht="13">
      <c r="AD1429" s="99"/>
      <c r="AE1429" s="99"/>
      <c r="AF1429" s="99"/>
      <c r="AG1429" s="99"/>
      <c r="AH1429" s="99"/>
      <c r="AI1429" s="99"/>
      <c r="AJ1429" s="99"/>
      <c r="AK1429" s="99"/>
      <c r="AL1429" s="99"/>
      <c r="AM1429" s="99"/>
      <c r="AN1429" s="99"/>
      <c r="AO1429" s="99"/>
      <c r="AP1429" s="99"/>
      <c r="AQ1429" s="99"/>
      <c r="AR1429" s="99"/>
      <c r="AS1429" s="99"/>
      <c r="AT1429" s="99"/>
      <c r="AU1429" s="99"/>
      <c r="AV1429" s="99"/>
      <c r="AW1429" s="99"/>
      <c r="AX1429" s="99"/>
      <c r="AY1429" s="99"/>
    </row>
    <row r="1430" spans="30:51" ht="13">
      <c r="AD1430" s="99"/>
      <c r="AE1430" s="99"/>
      <c r="AF1430" s="99"/>
      <c r="AG1430" s="99"/>
      <c r="AH1430" s="99"/>
      <c r="AI1430" s="99"/>
      <c r="AJ1430" s="99"/>
      <c r="AK1430" s="99"/>
      <c r="AL1430" s="99"/>
      <c r="AM1430" s="99"/>
      <c r="AN1430" s="99"/>
      <c r="AO1430" s="99"/>
      <c r="AP1430" s="99"/>
      <c r="AQ1430" s="99"/>
      <c r="AR1430" s="99"/>
      <c r="AS1430" s="99"/>
      <c r="AT1430" s="99"/>
      <c r="AU1430" s="99"/>
      <c r="AV1430" s="99"/>
      <c r="AW1430" s="99"/>
      <c r="AX1430" s="99"/>
      <c r="AY1430" s="99"/>
    </row>
    <row r="1431" spans="30:51" ht="13">
      <c r="AD1431" s="99"/>
      <c r="AE1431" s="99"/>
      <c r="AF1431" s="99"/>
      <c r="AG1431" s="99"/>
      <c r="AH1431" s="99"/>
      <c r="AI1431" s="99"/>
      <c r="AJ1431" s="99"/>
      <c r="AK1431" s="99"/>
      <c r="AL1431" s="99"/>
      <c r="AM1431" s="99"/>
      <c r="AN1431" s="99"/>
      <c r="AO1431" s="99"/>
      <c r="AP1431" s="99"/>
      <c r="AQ1431" s="99"/>
      <c r="AR1431" s="99"/>
      <c r="AS1431" s="99"/>
      <c r="AT1431" s="99"/>
      <c r="AU1431" s="99"/>
      <c r="AV1431" s="99"/>
      <c r="AW1431" s="99"/>
      <c r="AX1431" s="99"/>
      <c r="AY1431" s="99"/>
    </row>
    <row r="1432" spans="30:51" ht="13">
      <c r="AD1432" s="99"/>
      <c r="AE1432" s="99"/>
      <c r="AF1432" s="99"/>
      <c r="AG1432" s="99"/>
      <c r="AH1432" s="99"/>
      <c r="AI1432" s="99"/>
      <c r="AJ1432" s="99"/>
      <c r="AK1432" s="99"/>
      <c r="AL1432" s="99"/>
      <c r="AM1432" s="99"/>
      <c r="AN1432" s="99"/>
      <c r="AO1432" s="99"/>
      <c r="AP1432" s="99"/>
      <c r="AQ1432" s="99"/>
      <c r="AR1432" s="99"/>
      <c r="AS1432" s="99"/>
      <c r="AT1432" s="99"/>
      <c r="AU1432" s="99"/>
      <c r="AV1432" s="99"/>
      <c r="AW1432" s="99"/>
      <c r="AX1432" s="99"/>
      <c r="AY1432" s="99"/>
    </row>
    <row r="1433" spans="30:51" ht="13">
      <c r="AD1433" s="99"/>
      <c r="AE1433" s="99"/>
      <c r="AF1433" s="99"/>
      <c r="AG1433" s="99"/>
      <c r="AH1433" s="99"/>
      <c r="AI1433" s="99"/>
      <c r="AJ1433" s="99"/>
      <c r="AK1433" s="99"/>
      <c r="AL1433" s="99"/>
      <c r="AM1433" s="99"/>
      <c r="AN1433" s="99"/>
      <c r="AO1433" s="99"/>
      <c r="AP1433" s="99"/>
      <c r="AQ1433" s="99"/>
      <c r="AR1433" s="99"/>
      <c r="AS1433" s="99"/>
      <c r="AT1433" s="99"/>
      <c r="AU1433" s="99"/>
      <c r="AV1433" s="99"/>
      <c r="AW1433" s="99"/>
      <c r="AX1433" s="99"/>
      <c r="AY1433" s="99"/>
    </row>
    <row r="1434" spans="30:51" ht="13">
      <c r="AD1434" s="99"/>
      <c r="AE1434" s="99"/>
      <c r="AF1434" s="99"/>
      <c r="AG1434" s="99"/>
      <c r="AH1434" s="99"/>
      <c r="AI1434" s="99"/>
      <c r="AJ1434" s="99"/>
      <c r="AK1434" s="99"/>
      <c r="AL1434" s="99"/>
      <c r="AM1434" s="99"/>
      <c r="AN1434" s="99"/>
      <c r="AO1434" s="99"/>
      <c r="AP1434" s="99"/>
      <c r="AQ1434" s="99"/>
      <c r="AR1434" s="99"/>
      <c r="AS1434" s="99"/>
      <c r="AT1434" s="99"/>
      <c r="AU1434" s="99"/>
      <c r="AV1434" s="99"/>
      <c r="AW1434" s="99"/>
      <c r="AX1434" s="99"/>
      <c r="AY1434" s="99"/>
    </row>
    <row r="1435" spans="30:51" ht="13">
      <c r="AD1435" s="99"/>
      <c r="AE1435" s="99"/>
      <c r="AF1435" s="99"/>
      <c r="AG1435" s="99"/>
      <c r="AH1435" s="99"/>
      <c r="AI1435" s="99"/>
      <c r="AJ1435" s="99"/>
      <c r="AK1435" s="99"/>
      <c r="AL1435" s="99"/>
      <c r="AM1435" s="99"/>
      <c r="AN1435" s="99"/>
      <c r="AO1435" s="99"/>
      <c r="AP1435" s="99"/>
      <c r="AQ1435" s="99"/>
      <c r="AR1435" s="99"/>
      <c r="AS1435" s="99"/>
      <c r="AT1435" s="99"/>
      <c r="AU1435" s="99"/>
      <c r="AV1435" s="99"/>
      <c r="AW1435" s="99"/>
      <c r="AX1435" s="99"/>
      <c r="AY1435" s="99"/>
    </row>
    <row r="1436" spans="30:51" ht="13">
      <c r="AD1436" s="99"/>
      <c r="AE1436" s="99"/>
      <c r="AF1436" s="99"/>
      <c r="AG1436" s="99"/>
      <c r="AH1436" s="99"/>
      <c r="AI1436" s="99"/>
      <c r="AJ1436" s="99"/>
      <c r="AK1436" s="99"/>
      <c r="AL1436" s="99"/>
      <c r="AM1436" s="99"/>
      <c r="AN1436" s="99"/>
      <c r="AO1436" s="99"/>
      <c r="AP1436" s="99"/>
      <c r="AQ1436" s="99"/>
      <c r="AR1436" s="99"/>
      <c r="AS1436" s="99"/>
      <c r="AT1436" s="99"/>
      <c r="AU1436" s="99"/>
      <c r="AV1436" s="99"/>
      <c r="AW1436" s="99"/>
      <c r="AX1436" s="99"/>
      <c r="AY1436" s="99"/>
    </row>
    <row r="1437" spans="30:51" ht="13">
      <c r="AD1437" s="99"/>
      <c r="AE1437" s="99"/>
      <c r="AF1437" s="99"/>
      <c r="AG1437" s="99"/>
      <c r="AH1437" s="99"/>
      <c r="AI1437" s="99"/>
      <c r="AJ1437" s="99"/>
      <c r="AK1437" s="99"/>
      <c r="AL1437" s="99"/>
      <c r="AM1437" s="99"/>
      <c r="AN1437" s="99"/>
      <c r="AO1437" s="99"/>
      <c r="AP1437" s="99"/>
      <c r="AQ1437" s="99"/>
      <c r="AR1437" s="99"/>
      <c r="AS1437" s="99"/>
      <c r="AT1437" s="99"/>
      <c r="AU1437" s="99"/>
      <c r="AV1437" s="99"/>
      <c r="AW1437" s="99"/>
      <c r="AX1437" s="99"/>
      <c r="AY1437" s="99"/>
    </row>
    <row r="1438" spans="30:51" ht="13">
      <c r="AD1438" s="99"/>
      <c r="AE1438" s="99"/>
      <c r="AF1438" s="99"/>
      <c r="AG1438" s="99"/>
      <c r="AH1438" s="99"/>
      <c r="AI1438" s="99"/>
      <c r="AJ1438" s="99"/>
      <c r="AK1438" s="99"/>
      <c r="AL1438" s="99"/>
      <c r="AM1438" s="99"/>
      <c r="AN1438" s="99"/>
      <c r="AO1438" s="99"/>
      <c r="AP1438" s="99"/>
      <c r="AQ1438" s="99"/>
      <c r="AR1438" s="99"/>
      <c r="AS1438" s="99"/>
      <c r="AT1438" s="99"/>
      <c r="AU1438" s="99"/>
      <c r="AV1438" s="99"/>
      <c r="AW1438" s="99"/>
      <c r="AX1438" s="99"/>
      <c r="AY1438" s="99"/>
    </row>
    <row r="1439" spans="30:51" ht="13">
      <c r="AD1439" s="99"/>
      <c r="AE1439" s="99"/>
      <c r="AF1439" s="99"/>
      <c r="AG1439" s="99"/>
      <c r="AH1439" s="99"/>
      <c r="AI1439" s="99"/>
      <c r="AJ1439" s="99"/>
      <c r="AK1439" s="99"/>
      <c r="AL1439" s="99"/>
      <c r="AM1439" s="99"/>
      <c r="AN1439" s="99"/>
      <c r="AO1439" s="99"/>
      <c r="AP1439" s="99"/>
      <c r="AQ1439" s="99"/>
      <c r="AR1439" s="99"/>
      <c r="AS1439" s="99"/>
      <c r="AT1439" s="99"/>
      <c r="AU1439" s="99"/>
      <c r="AV1439" s="99"/>
      <c r="AW1439" s="99"/>
      <c r="AX1439" s="99"/>
      <c r="AY1439" s="99"/>
    </row>
    <row r="1440" spans="30:51" ht="13">
      <c r="AD1440" s="99"/>
      <c r="AE1440" s="99"/>
      <c r="AF1440" s="99"/>
      <c r="AG1440" s="99"/>
      <c r="AH1440" s="99"/>
      <c r="AI1440" s="99"/>
      <c r="AJ1440" s="99"/>
      <c r="AK1440" s="99"/>
      <c r="AL1440" s="99"/>
      <c r="AM1440" s="99"/>
      <c r="AN1440" s="99"/>
      <c r="AO1440" s="99"/>
      <c r="AP1440" s="99"/>
      <c r="AQ1440" s="99"/>
      <c r="AR1440" s="99"/>
      <c r="AS1440" s="99"/>
      <c r="AT1440" s="99"/>
      <c r="AU1440" s="99"/>
      <c r="AV1440" s="99"/>
      <c r="AW1440" s="99"/>
      <c r="AX1440" s="99"/>
      <c r="AY1440" s="99"/>
    </row>
    <row r="1441" spans="30:51" ht="13">
      <c r="AD1441" s="99"/>
      <c r="AE1441" s="99"/>
      <c r="AF1441" s="99"/>
      <c r="AG1441" s="99"/>
      <c r="AH1441" s="99"/>
      <c r="AI1441" s="99"/>
      <c r="AJ1441" s="99"/>
      <c r="AK1441" s="99"/>
      <c r="AL1441" s="99"/>
      <c r="AM1441" s="99"/>
      <c r="AN1441" s="99"/>
      <c r="AO1441" s="99"/>
      <c r="AP1441" s="99"/>
      <c r="AQ1441" s="99"/>
      <c r="AR1441" s="99"/>
      <c r="AS1441" s="99"/>
      <c r="AT1441" s="99"/>
      <c r="AU1441" s="99"/>
      <c r="AV1441" s="99"/>
      <c r="AW1441" s="99"/>
      <c r="AX1441" s="99"/>
      <c r="AY1441" s="99"/>
    </row>
    <row r="1442" spans="30:51" ht="13">
      <c r="AD1442" s="99"/>
      <c r="AE1442" s="99"/>
      <c r="AF1442" s="99"/>
      <c r="AG1442" s="99"/>
      <c r="AH1442" s="99"/>
      <c r="AI1442" s="99"/>
      <c r="AJ1442" s="99"/>
      <c r="AK1442" s="99"/>
      <c r="AL1442" s="99"/>
      <c r="AM1442" s="99"/>
      <c r="AN1442" s="99"/>
      <c r="AO1442" s="99"/>
      <c r="AP1442" s="99"/>
      <c r="AQ1442" s="99"/>
      <c r="AR1442" s="99"/>
      <c r="AS1442" s="99"/>
      <c r="AT1442" s="99"/>
      <c r="AU1442" s="99"/>
      <c r="AV1442" s="99"/>
      <c r="AW1442" s="99"/>
      <c r="AX1442" s="99"/>
      <c r="AY1442" s="99"/>
    </row>
    <row r="1443" spans="30:51" ht="13">
      <c r="AD1443" s="99"/>
      <c r="AE1443" s="99"/>
      <c r="AF1443" s="99"/>
      <c r="AG1443" s="99"/>
      <c r="AH1443" s="99"/>
      <c r="AI1443" s="99"/>
      <c r="AJ1443" s="99"/>
      <c r="AK1443" s="99"/>
      <c r="AL1443" s="99"/>
      <c r="AM1443" s="99"/>
      <c r="AN1443" s="99"/>
      <c r="AO1443" s="99"/>
      <c r="AP1443" s="99"/>
      <c r="AQ1443" s="99"/>
      <c r="AR1443" s="99"/>
      <c r="AS1443" s="99"/>
      <c r="AT1443" s="99"/>
      <c r="AU1443" s="99"/>
      <c r="AV1443" s="99"/>
      <c r="AW1443" s="99"/>
      <c r="AX1443" s="99"/>
      <c r="AY1443" s="99"/>
    </row>
    <row r="1444" spans="30:51" ht="13">
      <c r="AD1444" s="99"/>
      <c r="AE1444" s="99"/>
      <c r="AF1444" s="99"/>
      <c r="AG1444" s="99"/>
      <c r="AH1444" s="99"/>
      <c r="AI1444" s="99"/>
      <c r="AJ1444" s="99"/>
      <c r="AK1444" s="99"/>
      <c r="AL1444" s="99"/>
      <c r="AM1444" s="99"/>
      <c r="AN1444" s="99"/>
      <c r="AO1444" s="99"/>
      <c r="AP1444" s="99"/>
      <c r="AQ1444" s="99"/>
      <c r="AR1444" s="99"/>
      <c r="AS1444" s="99"/>
      <c r="AT1444" s="99"/>
      <c r="AU1444" s="99"/>
      <c r="AV1444" s="99"/>
      <c r="AW1444" s="99"/>
      <c r="AX1444" s="99"/>
      <c r="AY1444" s="99"/>
    </row>
    <row r="1445" spans="30:51" ht="13">
      <c r="AD1445" s="99"/>
      <c r="AE1445" s="99"/>
      <c r="AF1445" s="99"/>
      <c r="AG1445" s="99"/>
      <c r="AH1445" s="99"/>
      <c r="AI1445" s="99"/>
      <c r="AJ1445" s="99"/>
      <c r="AK1445" s="99"/>
      <c r="AL1445" s="99"/>
      <c r="AM1445" s="99"/>
      <c r="AN1445" s="99"/>
      <c r="AO1445" s="99"/>
      <c r="AP1445" s="99"/>
      <c r="AQ1445" s="99"/>
      <c r="AR1445" s="99"/>
      <c r="AS1445" s="99"/>
      <c r="AT1445" s="99"/>
      <c r="AU1445" s="99"/>
      <c r="AV1445" s="99"/>
      <c r="AW1445" s="99"/>
      <c r="AX1445" s="99"/>
      <c r="AY1445" s="99"/>
    </row>
    <row r="1446" spans="30:51" ht="13">
      <c r="AD1446" s="99"/>
      <c r="AE1446" s="99"/>
      <c r="AF1446" s="99"/>
      <c r="AG1446" s="99"/>
      <c r="AH1446" s="99"/>
      <c r="AI1446" s="99"/>
      <c r="AJ1446" s="99"/>
      <c r="AK1446" s="99"/>
      <c r="AL1446" s="99"/>
      <c r="AM1446" s="99"/>
      <c r="AN1446" s="99"/>
      <c r="AO1446" s="99"/>
      <c r="AP1446" s="99"/>
      <c r="AQ1446" s="99"/>
      <c r="AR1446" s="99"/>
      <c r="AS1446" s="99"/>
      <c r="AT1446" s="99"/>
      <c r="AU1446" s="99"/>
      <c r="AV1446" s="99"/>
      <c r="AW1446" s="99"/>
      <c r="AX1446" s="99"/>
      <c r="AY1446" s="99"/>
    </row>
    <row r="1447" spans="30:51" ht="13">
      <c r="AD1447" s="99"/>
      <c r="AE1447" s="99"/>
      <c r="AF1447" s="99"/>
      <c r="AG1447" s="99"/>
      <c r="AH1447" s="99"/>
      <c r="AI1447" s="99"/>
      <c r="AJ1447" s="99"/>
      <c r="AK1447" s="99"/>
      <c r="AL1447" s="99"/>
      <c r="AM1447" s="99"/>
      <c r="AN1447" s="99"/>
      <c r="AO1447" s="99"/>
      <c r="AP1447" s="99"/>
      <c r="AQ1447" s="99"/>
      <c r="AR1447" s="99"/>
      <c r="AS1447" s="99"/>
      <c r="AT1447" s="99"/>
      <c r="AU1447" s="99"/>
      <c r="AV1447" s="99"/>
      <c r="AW1447" s="99"/>
      <c r="AX1447" s="99"/>
      <c r="AY1447" s="99"/>
    </row>
    <row r="1448" spans="30:51" ht="13">
      <c r="AD1448" s="99"/>
      <c r="AE1448" s="99"/>
      <c r="AF1448" s="99"/>
      <c r="AG1448" s="99"/>
      <c r="AH1448" s="99"/>
      <c r="AI1448" s="99"/>
      <c r="AJ1448" s="99"/>
      <c r="AK1448" s="99"/>
      <c r="AL1448" s="99"/>
      <c r="AM1448" s="99"/>
      <c r="AN1448" s="99"/>
      <c r="AO1448" s="99"/>
      <c r="AP1448" s="99"/>
      <c r="AQ1448" s="99"/>
      <c r="AR1448" s="99"/>
      <c r="AS1448" s="99"/>
      <c r="AT1448" s="99"/>
      <c r="AU1448" s="99"/>
      <c r="AV1448" s="99"/>
      <c r="AW1448" s="99"/>
      <c r="AX1448" s="99"/>
      <c r="AY1448" s="99"/>
    </row>
    <row r="1449" spans="30:51" ht="13">
      <c r="AD1449" s="99"/>
      <c r="AE1449" s="99"/>
      <c r="AF1449" s="99"/>
      <c r="AG1449" s="99"/>
      <c r="AH1449" s="99"/>
      <c r="AI1449" s="99"/>
      <c r="AJ1449" s="99"/>
      <c r="AK1449" s="99"/>
      <c r="AL1449" s="99"/>
      <c r="AM1449" s="99"/>
      <c r="AN1449" s="99"/>
      <c r="AO1449" s="99"/>
      <c r="AP1449" s="99"/>
      <c r="AQ1449" s="99"/>
      <c r="AR1449" s="99"/>
      <c r="AS1449" s="99"/>
      <c r="AT1449" s="99"/>
      <c r="AU1449" s="99"/>
      <c r="AV1449" s="99"/>
      <c r="AW1449" s="99"/>
      <c r="AX1449" s="99"/>
      <c r="AY1449" s="99"/>
    </row>
    <row r="1450" spans="30:51" ht="13">
      <c r="AD1450" s="99"/>
      <c r="AE1450" s="99"/>
      <c r="AF1450" s="99"/>
      <c r="AG1450" s="99"/>
      <c r="AH1450" s="99"/>
      <c r="AI1450" s="99"/>
      <c r="AJ1450" s="99"/>
      <c r="AK1450" s="99"/>
      <c r="AL1450" s="99"/>
      <c r="AM1450" s="99"/>
      <c r="AN1450" s="99"/>
      <c r="AO1450" s="99"/>
      <c r="AP1450" s="99"/>
      <c r="AQ1450" s="99"/>
      <c r="AR1450" s="99"/>
      <c r="AS1450" s="99"/>
      <c r="AT1450" s="99"/>
      <c r="AU1450" s="99"/>
      <c r="AV1450" s="99"/>
      <c r="AW1450" s="99"/>
      <c r="AX1450" s="99"/>
      <c r="AY1450" s="99"/>
    </row>
    <row r="1451" spans="30:51" ht="13">
      <c r="AD1451" s="99"/>
      <c r="AE1451" s="99"/>
      <c r="AF1451" s="99"/>
      <c r="AG1451" s="99"/>
      <c r="AH1451" s="99"/>
      <c r="AI1451" s="99"/>
      <c r="AJ1451" s="99"/>
      <c r="AK1451" s="99"/>
      <c r="AL1451" s="99"/>
      <c r="AM1451" s="99"/>
      <c r="AN1451" s="99"/>
      <c r="AO1451" s="99"/>
      <c r="AP1451" s="99"/>
      <c r="AQ1451" s="99"/>
      <c r="AR1451" s="99"/>
      <c r="AS1451" s="99"/>
      <c r="AT1451" s="99"/>
      <c r="AU1451" s="99"/>
      <c r="AV1451" s="99"/>
      <c r="AW1451" s="99"/>
      <c r="AX1451" s="99"/>
      <c r="AY1451" s="99"/>
    </row>
    <row r="1452" spans="30:51" ht="13">
      <c r="AD1452" s="99"/>
      <c r="AE1452" s="99"/>
      <c r="AF1452" s="99"/>
      <c r="AG1452" s="99"/>
      <c r="AH1452" s="99"/>
      <c r="AI1452" s="99"/>
      <c r="AJ1452" s="99"/>
      <c r="AK1452" s="99"/>
      <c r="AL1452" s="99"/>
      <c r="AM1452" s="99"/>
      <c r="AN1452" s="99"/>
      <c r="AO1452" s="99"/>
      <c r="AP1452" s="99"/>
      <c r="AQ1452" s="99"/>
      <c r="AR1452" s="99"/>
      <c r="AS1452" s="99"/>
      <c r="AT1452" s="99"/>
      <c r="AU1452" s="99"/>
      <c r="AV1452" s="99"/>
      <c r="AW1452" s="99"/>
      <c r="AX1452" s="99"/>
      <c r="AY1452" s="99"/>
    </row>
    <row r="1453" spans="30:51" ht="13">
      <c r="AD1453" s="99"/>
      <c r="AE1453" s="99"/>
      <c r="AF1453" s="99"/>
      <c r="AG1453" s="99"/>
      <c r="AH1453" s="99"/>
      <c r="AI1453" s="99"/>
      <c r="AJ1453" s="99"/>
      <c r="AK1453" s="99"/>
      <c r="AL1453" s="99"/>
      <c r="AM1453" s="99"/>
      <c r="AN1453" s="99"/>
      <c r="AO1453" s="99"/>
      <c r="AP1453" s="99"/>
      <c r="AQ1453" s="99"/>
      <c r="AR1453" s="99"/>
      <c r="AS1453" s="99"/>
      <c r="AT1453" s="99"/>
      <c r="AU1453" s="99"/>
      <c r="AV1453" s="99"/>
      <c r="AW1453" s="99"/>
      <c r="AX1453" s="99"/>
      <c r="AY1453" s="99"/>
    </row>
    <row r="1454" spans="30:51" ht="13">
      <c r="AD1454" s="99"/>
      <c r="AE1454" s="99"/>
      <c r="AF1454" s="99"/>
      <c r="AG1454" s="99"/>
      <c r="AH1454" s="99"/>
      <c r="AI1454" s="99"/>
      <c r="AJ1454" s="99"/>
      <c r="AK1454" s="99"/>
      <c r="AL1454" s="99"/>
      <c r="AM1454" s="99"/>
      <c r="AN1454" s="99"/>
      <c r="AO1454" s="99"/>
      <c r="AP1454" s="99"/>
      <c r="AQ1454" s="99"/>
      <c r="AR1454" s="99"/>
      <c r="AS1454" s="99"/>
      <c r="AT1454" s="99"/>
      <c r="AU1454" s="99"/>
      <c r="AV1454" s="99"/>
      <c r="AW1454" s="99"/>
      <c r="AX1454" s="99"/>
      <c r="AY1454" s="99"/>
    </row>
    <row r="1455" spans="30:51" ht="13">
      <c r="AD1455" s="99"/>
      <c r="AE1455" s="99"/>
      <c r="AF1455" s="99"/>
      <c r="AG1455" s="99"/>
      <c r="AH1455" s="99"/>
      <c r="AI1455" s="99"/>
      <c r="AJ1455" s="99"/>
      <c r="AK1455" s="99"/>
      <c r="AL1455" s="99"/>
      <c r="AM1455" s="99"/>
      <c r="AN1455" s="99"/>
      <c r="AO1455" s="99"/>
      <c r="AP1455" s="99"/>
      <c r="AQ1455" s="99"/>
      <c r="AR1455" s="99"/>
      <c r="AS1455" s="99"/>
      <c r="AT1455" s="99"/>
      <c r="AU1455" s="99"/>
      <c r="AV1455" s="99"/>
      <c r="AW1455" s="99"/>
      <c r="AX1455" s="99"/>
      <c r="AY1455" s="99"/>
    </row>
    <row r="1456" spans="30:51" ht="13">
      <c r="AD1456" s="99"/>
      <c r="AE1456" s="99"/>
      <c r="AF1456" s="99"/>
      <c r="AG1456" s="99"/>
      <c r="AH1456" s="99"/>
      <c r="AI1456" s="99"/>
      <c r="AJ1456" s="99"/>
      <c r="AK1456" s="99"/>
      <c r="AL1456" s="99"/>
      <c r="AM1456" s="99"/>
      <c r="AN1456" s="99"/>
      <c r="AO1456" s="99"/>
      <c r="AP1456" s="99"/>
      <c r="AQ1456" s="99"/>
      <c r="AR1456" s="99"/>
      <c r="AS1456" s="99"/>
      <c r="AT1456" s="99"/>
      <c r="AU1456" s="99"/>
      <c r="AV1456" s="99"/>
      <c r="AW1456" s="99"/>
      <c r="AX1456" s="99"/>
      <c r="AY1456" s="99"/>
    </row>
    <row r="1457" spans="30:51" ht="13">
      <c r="AD1457" s="99"/>
      <c r="AE1457" s="99"/>
      <c r="AF1457" s="99"/>
      <c r="AG1457" s="99"/>
      <c r="AH1457" s="99"/>
      <c r="AI1457" s="99"/>
      <c r="AJ1457" s="99"/>
      <c r="AK1457" s="99"/>
      <c r="AL1457" s="99"/>
      <c r="AM1457" s="99"/>
      <c r="AN1457" s="99"/>
      <c r="AO1457" s="99"/>
      <c r="AP1457" s="99"/>
      <c r="AQ1457" s="99"/>
      <c r="AR1457" s="99"/>
      <c r="AS1457" s="99"/>
      <c r="AT1457" s="99"/>
      <c r="AU1457" s="99"/>
      <c r="AV1457" s="99"/>
      <c r="AW1457" s="99"/>
      <c r="AX1457" s="99"/>
      <c r="AY1457" s="99"/>
    </row>
    <row r="1458" spans="30:51" ht="13">
      <c r="AD1458" s="99"/>
      <c r="AE1458" s="99"/>
      <c r="AF1458" s="99"/>
      <c r="AG1458" s="99"/>
      <c r="AH1458" s="99"/>
      <c r="AI1458" s="99"/>
      <c r="AJ1458" s="99"/>
      <c r="AK1458" s="99"/>
      <c r="AL1458" s="99"/>
      <c r="AM1458" s="99"/>
      <c r="AN1458" s="99"/>
      <c r="AO1458" s="99"/>
      <c r="AP1458" s="99"/>
      <c r="AQ1458" s="99"/>
      <c r="AR1458" s="99"/>
      <c r="AS1458" s="99"/>
      <c r="AT1458" s="99"/>
      <c r="AU1458" s="99"/>
      <c r="AV1458" s="99"/>
      <c r="AW1458" s="99"/>
      <c r="AX1458" s="99"/>
      <c r="AY1458" s="99"/>
    </row>
    <row r="1459" spans="30:51" ht="13">
      <c r="AD1459" s="99"/>
      <c r="AE1459" s="99"/>
      <c r="AF1459" s="99"/>
      <c r="AG1459" s="99"/>
      <c r="AH1459" s="99"/>
      <c r="AI1459" s="99"/>
      <c r="AJ1459" s="99"/>
      <c r="AK1459" s="99"/>
      <c r="AL1459" s="99"/>
      <c r="AM1459" s="99"/>
      <c r="AN1459" s="99"/>
      <c r="AO1459" s="99"/>
      <c r="AP1459" s="99"/>
      <c r="AQ1459" s="99"/>
      <c r="AR1459" s="99"/>
      <c r="AS1459" s="99"/>
      <c r="AT1459" s="99"/>
      <c r="AU1459" s="99"/>
      <c r="AV1459" s="99"/>
      <c r="AW1459" s="99"/>
      <c r="AX1459" s="99"/>
      <c r="AY1459" s="99"/>
    </row>
    <row r="1460" spans="30:51" ht="13">
      <c r="AD1460" s="99"/>
      <c r="AE1460" s="99"/>
      <c r="AF1460" s="99"/>
      <c r="AG1460" s="99"/>
      <c r="AH1460" s="99"/>
      <c r="AI1460" s="99"/>
      <c r="AJ1460" s="99"/>
      <c r="AK1460" s="99"/>
      <c r="AL1460" s="99"/>
      <c r="AM1460" s="99"/>
      <c r="AN1460" s="99"/>
      <c r="AO1460" s="99"/>
      <c r="AP1460" s="99"/>
      <c r="AQ1460" s="99"/>
      <c r="AR1460" s="99"/>
      <c r="AS1460" s="99"/>
      <c r="AT1460" s="99"/>
      <c r="AU1460" s="99"/>
      <c r="AV1460" s="99"/>
      <c r="AW1460" s="99"/>
      <c r="AX1460" s="99"/>
      <c r="AY1460" s="99"/>
    </row>
    <row r="1461" spans="30:51" ht="13">
      <c r="AD1461" s="99"/>
      <c r="AE1461" s="99"/>
      <c r="AF1461" s="99"/>
      <c r="AG1461" s="99"/>
      <c r="AH1461" s="99"/>
      <c r="AI1461" s="99"/>
      <c r="AJ1461" s="99"/>
      <c r="AK1461" s="99"/>
      <c r="AL1461" s="99"/>
      <c r="AM1461" s="99"/>
      <c r="AN1461" s="99"/>
      <c r="AO1461" s="99"/>
      <c r="AP1461" s="99"/>
      <c r="AQ1461" s="99"/>
      <c r="AR1461" s="99"/>
      <c r="AS1461" s="99"/>
      <c r="AT1461" s="99"/>
      <c r="AU1461" s="99"/>
      <c r="AV1461" s="99"/>
      <c r="AW1461" s="99"/>
      <c r="AX1461" s="99"/>
      <c r="AY1461" s="99"/>
    </row>
    <row r="1462" spans="30:51" ht="13">
      <c r="AD1462" s="99"/>
      <c r="AE1462" s="99"/>
      <c r="AF1462" s="99"/>
      <c r="AG1462" s="99"/>
      <c r="AH1462" s="99"/>
      <c r="AI1462" s="99"/>
      <c r="AJ1462" s="99"/>
      <c r="AK1462" s="99"/>
      <c r="AL1462" s="99"/>
      <c r="AM1462" s="99"/>
      <c r="AN1462" s="99"/>
      <c r="AO1462" s="99"/>
      <c r="AP1462" s="99"/>
      <c r="AQ1462" s="99"/>
      <c r="AR1462" s="99"/>
      <c r="AS1462" s="99"/>
      <c r="AT1462" s="99"/>
      <c r="AU1462" s="99"/>
      <c r="AV1462" s="99"/>
      <c r="AW1462" s="99"/>
      <c r="AX1462" s="99"/>
      <c r="AY1462" s="99"/>
    </row>
    <row r="1463" spans="30:51" ht="13">
      <c r="AD1463" s="99"/>
      <c r="AE1463" s="99"/>
      <c r="AF1463" s="99"/>
      <c r="AG1463" s="99"/>
      <c r="AH1463" s="99"/>
      <c r="AI1463" s="99"/>
      <c r="AJ1463" s="99"/>
      <c r="AK1463" s="99"/>
      <c r="AL1463" s="99"/>
      <c r="AM1463" s="99"/>
      <c r="AN1463" s="99"/>
      <c r="AO1463" s="99"/>
      <c r="AP1463" s="99"/>
      <c r="AQ1463" s="99"/>
      <c r="AR1463" s="99"/>
      <c r="AS1463" s="99"/>
      <c r="AT1463" s="99"/>
      <c r="AU1463" s="99"/>
      <c r="AV1463" s="99"/>
      <c r="AW1463" s="99"/>
      <c r="AX1463" s="99"/>
      <c r="AY1463" s="99"/>
    </row>
    <row r="1464" spans="30:51" ht="13">
      <c r="AD1464" s="99"/>
      <c r="AE1464" s="99"/>
      <c r="AF1464" s="99"/>
      <c r="AG1464" s="99"/>
      <c r="AH1464" s="99"/>
      <c r="AI1464" s="99"/>
      <c r="AJ1464" s="99"/>
      <c r="AK1464" s="99"/>
      <c r="AL1464" s="99"/>
      <c r="AM1464" s="99"/>
      <c r="AN1464" s="99"/>
      <c r="AO1464" s="99"/>
      <c r="AP1464" s="99"/>
      <c r="AQ1464" s="99"/>
      <c r="AR1464" s="99"/>
      <c r="AS1464" s="99"/>
      <c r="AT1464" s="99"/>
      <c r="AU1464" s="99"/>
      <c r="AV1464" s="99"/>
      <c r="AW1464" s="99"/>
      <c r="AX1464" s="99"/>
      <c r="AY1464" s="99"/>
    </row>
    <row r="1465" spans="30:51" ht="13">
      <c r="AD1465" s="99"/>
      <c r="AE1465" s="99"/>
      <c r="AF1465" s="99"/>
      <c r="AG1465" s="99"/>
      <c r="AH1465" s="99"/>
      <c r="AI1465" s="99"/>
      <c r="AJ1465" s="99"/>
      <c r="AK1465" s="99"/>
      <c r="AL1465" s="99"/>
      <c r="AM1465" s="99"/>
      <c r="AN1465" s="99"/>
      <c r="AO1465" s="99"/>
      <c r="AP1465" s="99"/>
      <c r="AQ1465" s="99"/>
      <c r="AR1465" s="99"/>
      <c r="AS1465" s="99"/>
      <c r="AT1465" s="99"/>
      <c r="AU1465" s="99"/>
      <c r="AV1465" s="99"/>
      <c r="AW1465" s="99"/>
      <c r="AX1465" s="99"/>
      <c r="AY1465" s="99"/>
    </row>
    <row r="1466" spans="30:51" ht="13">
      <c r="AD1466" s="99"/>
      <c r="AE1466" s="99"/>
      <c r="AF1466" s="99"/>
      <c r="AG1466" s="99"/>
      <c r="AH1466" s="99"/>
      <c r="AI1466" s="99"/>
      <c r="AJ1466" s="99"/>
      <c r="AK1466" s="99"/>
      <c r="AL1466" s="99"/>
      <c r="AM1466" s="99"/>
      <c r="AN1466" s="99"/>
      <c r="AO1466" s="99"/>
      <c r="AP1466" s="99"/>
      <c r="AQ1466" s="99"/>
      <c r="AR1466" s="99"/>
      <c r="AS1466" s="99"/>
      <c r="AT1466" s="99"/>
      <c r="AU1466" s="99"/>
      <c r="AV1466" s="99"/>
      <c r="AW1466" s="99"/>
      <c r="AX1466" s="99"/>
      <c r="AY1466" s="99"/>
    </row>
    <row r="1467" spans="30:51" ht="13">
      <c r="AD1467" s="99"/>
      <c r="AE1467" s="99"/>
      <c r="AF1467" s="99"/>
      <c r="AG1467" s="99"/>
      <c r="AH1467" s="99"/>
      <c r="AI1467" s="99"/>
      <c r="AJ1467" s="99"/>
      <c r="AK1467" s="99"/>
      <c r="AL1467" s="99"/>
      <c r="AM1467" s="99"/>
      <c r="AN1467" s="99"/>
      <c r="AO1467" s="99"/>
      <c r="AP1467" s="99"/>
      <c r="AQ1467" s="99"/>
      <c r="AR1467" s="99"/>
      <c r="AS1467" s="99"/>
      <c r="AT1467" s="99"/>
      <c r="AU1467" s="99"/>
      <c r="AV1467" s="99"/>
      <c r="AW1467" s="99"/>
      <c r="AX1467" s="99"/>
      <c r="AY1467" s="99"/>
    </row>
    <row r="1468" spans="30:51" ht="13">
      <c r="AD1468" s="99"/>
      <c r="AE1468" s="99"/>
      <c r="AF1468" s="99"/>
      <c r="AG1468" s="99"/>
      <c r="AH1468" s="99"/>
      <c r="AI1468" s="99"/>
      <c r="AJ1468" s="99"/>
      <c r="AK1468" s="99"/>
      <c r="AL1468" s="99"/>
      <c r="AM1468" s="99"/>
      <c r="AN1468" s="99"/>
      <c r="AO1468" s="99"/>
      <c r="AP1468" s="99"/>
      <c r="AQ1468" s="99"/>
      <c r="AR1468" s="99"/>
      <c r="AS1468" s="99"/>
      <c r="AT1468" s="99"/>
      <c r="AU1468" s="99"/>
      <c r="AV1468" s="99"/>
      <c r="AW1468" s="99"/>
      <c r="AX1468" s="99"/>
      <c r="AY1468" s="99"/>
    </row>
    <row r="1469" spans="30:51" ht="13">
      <c r="AD1469" s="99"/>
      <c r="AE1469" s="99"/>
      <c r="AF1469" s="99"/>
      <c r="AG1469" s="99"/>
      <c r="AH1469" s="99"/>
      <c r="AI1469" s="99"/>
      <c r="AJ1469" s="99"/>
      <c r="AK1469" s="99"/>
      <c r="AL1469" s="99"/>
      <c r="AM1469" s="99"/>
      <c r="AN1469" s="99"/>
      <c r="AO1469" s="99"/>
      <c r="AP1469" s="99"/>
      <c r="AQ1469" s="99"/>
      <c r="AR1469" s="99"/>
      <c r="AS1469" s="99"/>
      <c r="AT1469" s="99"/>
      <c r="AU1469" s="99"/>
      <c r="AV1469" s="99"/>
      <c r="AW1469" s="99"/>
      <c r="AX1469" s="99"/>
      <c r="AY1469" s="99"/>
    </row>
    <row r="1470" spans="30:51" ht="13">
      <c r="AD1470" s="99"/>
      <c r="AE1470" s="99"/>
      <c r="AF1470" s="99"/>
      <c r="AG1470" s="99"/>
      <c r="AH1470" s="99"/>
      <c r="AI1470" s="99"/>
      <c r="AJ1470" s="99"/>
      <c r="AK1470" s="99"/>
      <c r="AL1470" s="99"/>
      <c r="AM1470" s="99"/>
      <c r="AN1470" s="99"/>
      <c r="AO1470" s="99"/>
      <c r="AP1470" s="99"/>
      <c r="AQ1470" s="99"/>
      <c r="AR1470" s="99"/>
      <c r="AS1470" s="99"/>
      <c r="AT1470" s="99"/>
      <c r="AU1470" s="99"/>
      <c r="AV1470" s="99"/>
      <c r="AW1470" s="99"/>
      <c r="AX1470" s="99"/>
      <c r="AY1470" s="99"/>
    </row>
    <row r="1471" spans="30:51" ht="13">
      <c r="AD1471" s="99"/>
      <c r="AE1471" s="99"/>
      <c r="AF1471" s="99"/>
      <c r="AG1471" s="99"/>
      <c r="AH1471" s="99"/>
      <c r="AI1471" s="99"/>
      <c r="AJ1471" s="99"/>
      <c r="AK1471" s="99"/>
      <c r="AL1471" s="99"/>
      <c r="AM1471" s="99"/>
      <c r="AN1471" s="99"/>
      <c r="AO1471" s="99"/>
      <c r="AP1471" s="99"/>
      <c r="AQ1471" s="99"/>
      <c r="AR1471" s="99"/>
      <c r="AS1471" s="99"/>
      <c r="AT1471" s="99"/>
      <c r="AU1471" s="99"/>
      <c r="AV1471" s="99"/>
      <c r="AW1471" s="99"/>
      <c r="AX1471" s="99"/>
      <c r="AY1471" s="99"/>
    </row>
    <row r="1472" spans="30:51" ht="13">
      <c r="AD1472" s="99"/>
      <c r="AE1472" s="99"/>
      <c r="AF1472" s="99"/>
      <c r="AG1472" s="99"/>
      <c r="AH1472" s="99"/>
      <c r="AI1472" s="99"/>
      <c r="AJ1472" s="99"/>
      <c r="AK1472" s="99"/>
      <c r="AL1472" s="99"/>
      <c r="AM1472" s="99"/>
      <c r="AN1472" s="99"/>
      <c r="AO1472" s="99"/>
      <c r="AP1472" s="99"/>
      <c r="AQ1472" s="99"/>
      <c r="AR1472" s="99"/>
      <c r="AS1472" s="99"/>
      <c r="AT1472" s="99"/>
      <c r="AU1472" s="99"/>
      <c r="AV1472" s="99"/>
      <c r="AW1472" s="99"/>
      <c r="AX1472" s="99"/>
      <c r="AY1472" s="99"/>
    </row>
    <row r="1473" spans="30:51" ht="13">
      <c r="AD1473" s="99"/>
      <c r="AE1473" s="99"/>
      <c r="AF1473" s="99"/>
      <c r="AG1473" s="99"/>
      <c r="AH1473" s="99"/>
      <c r="AI1473" s="99"/>
      <c r="AJ1473" s="99"/>
      <c r="AK1473" s="99"/>
      <c r="AL1473" s="99"/>
      <c r="AM1473" s="99"/>
      <c r="AN1473" s="99"/>
      <c r="AO1473" s="99"/>
      <c r="AP1473" s="99"/>
      <c r="AQ1473" s="99"/>
      <c r="AR1473" s="99"/>
      <c r="AS1473" s="99"/>
      <c r="AT1473" s="99"/>
      <c r="AU1473" s="99"/>
      <c r="AV1473" s="99"/>
      <c r="AW1473" s="99"/>
      <c r="AX1473" s="99"/>
      <c r="AY1473" s="99"/>
    </row>
    <row r="1474" spans="30:51" ht="13">
      <c r="AD1474" s="99"/>
      <c r="AE1474" s="99"/>
      <c r="AF1474" s="99"/>
      <c r="AG1474" s="99"/>
      <c r="AH1474" s="99"/>
      <c r="AI1474" s="99"/>
      <c r="AJ1474" s="99"/>
      <c r="AK1474" s="99"/>
      <c r="AL1474" s="99"/>
      <c r="AM1474" s="99"/>
      <c r="AN1474" s="99"/>
      <c r="AO1474" s="99"/>
      <c r="AP1474" s="99"/>
      <c r="AQ1474" s="99"/>
      <c r="AR1474" s="99"/>
      <c r="AS1474" s="99"/>
      <c r="AT1474" s="99"/>
      <c r="AU1474" s="99"/>
      <c r="AV1474" s="99"/>
      <c r="AW1474" s="99"/>
      <c r="AX1474" s="99"/>
      <c r="AY1474" s="99"/>
    </row>
    <row r="1475" spans="30:51" ht="13">
      <c r="AD1475" s="99"/>
      <c r="AE1475" s="99"/>
      <c r="AF1475" s="99"/>
      <c r="AG1475" s="99"/>
      <c r="AH1475" s="99"/>
      <c r="AI1475" s="99"/>
      <c r="AJ1475" s="99"/>
      <c r="AK1475" s="99"/>
      <c r="AL1475" s="99"/>
      <c r="AM1475" s="99"/>
      <c r="AN1475" s="99"/>
      <c r="AO1475" s="99"/>
      <c r="AP1475" s="99"/>
      <c r="AQ1475" s="99"/>
      <c r="AR1475" s="99"/>
      <c r="AS1475" s="99"/>
      <c r="AT1475" s="99"/>
      <c r="AU1475" s="99"/>
      <c r="AV1475" s="99"/>
      <c r="AW1475" s="99"/>
      <c r="AX1475" s="99"/>
      <c r="AY1475" s="99"/>
    </row>
    <row r="1476" spans="30:51" ht="13">
      <c r="AD1476" s="99"/>
      <c r="AE1476" s="99"/>
      <c r="AF1476" s="99"/>
      <c r="AG1476" s="99"/>
      <c r="AH1476" s="99"/>
      <c r="AI1476" s="99"/>
      <c r="AJ1476" s="99"/>
      <c r="AK1476" s="99"/>
      <c r="AL1476" s="99"/>
      <c r="AM1476" s="99"/>
      <c r="AN1476" s="99"/>
      <c r="AO1476" s="99"/>
      <c r="AP1476" s="99"/>
      <c r="AQ1476" s="99"/>
      <c r="AR1476" s="99"/>
      <c r="AS1476" s="99"/>
      <c r="AT1476" s="99"/>
      <c r="AU1476" s="99"/>
      <c r="AV1476" s="99"/>
      <c r="AW1476" s="99"/>
      <c r="AX1476" s="99"/>
      <c r="AY1476" s="99"/>
    </row>
    <row r="1477" spans="30:51" ht="13">
      <c r="AD1477" s="99"/>
      <c r="AE1477" s="99"/>
      <c r="AF1477" s="99"/>
      <c r="AG1477" s="99"/>
      <c r="AH1477" s="99"/>
      <c r="AI1477" s="99"/>
      <c r="AJ1477" s="99"/>
      <c r="AK1477" s="99"/>
      <c r="AL1477" s="99"/>
      <c r="AM1477" s="99"/>
      <c r="AN1477" s="99"/>
      <c r="AO1477" s="99"/>
      <c r="AP1477" s="99"/>
      <c r="AQ1477" s="99"/>
      <c r="AR1477" s="99"/>
      <c r="AS1477" s="99"/>
      <c r="AT1477" s="99"/>
      <c r="AU1477" s="99"/>
      <c r="AV1477" s="99"/>
      <c r="AW1477" s="99"/>
      <c r="AX1477" s="99"/>
      <c r="AY1477" s="99"/>
    </row>
    <row r="1478" spans="30:51" ht="13">
      <c r="AD1478" s="99"/>
      <c r="AE1478" s="99"/>
      <c r="AF1478" s="99"/>
      <c r="AG1478" s="99"/>
      <c r="AH1478" s="99"/>
      <c r="AI1478" s="99"/>
      <c r="AJ1478" s="99"/>
      <c r="AK1478" s="99"/>
      <c r="AL1478" s="99"/>
      <c r="AM1478" s="99"/>
      <c r="AN1478" s="99"/>
      <c r="AO1478" s="99"/>
      <c r="AP1478" s="99"/>
      <c r="AQ1478" s="99"/>
      <c r="AR1478" s="99"/>
      <c r="AS1478" s="99"/>
      <c r="AT1478" s="99"/>
      <c r="AU1478" s="99"/>
      <c r="AV1478" s="99"/>
      <c r="AW1478" s="99"/>
      <c r="AX1478" s="99"/>
      <c r="AY1478" s="99"/>
    </row>
    <row r="1479" spans="30:51" ht="13">
      <c r="AD1479" s="99"/>
      <c r="AE1479" s="99"/>
      <c r="AF1479" s="99"/>
      <c r="AG1479" s="99"/>
      <c r="AH1479" s="99"/>
      <c r="AI1479" s="99"/>
      <c r="AJ1479" s="99"/>
      <c r="AK1479" s="99"/>
      <c r="AL1479" s="99"/>
      <c r="AM1479" s="99"/>
      <c r="AN1479" s="99"/>
      <c r="AO1479" s="99"/>
      <c r="AP1479" s="99"/>
      <c r="AQ1479" s="99"/>
      <c r="AR1479" s="99"/>
      <c r="AS1479" s="99"/>
      <c r="AT1479" s="99"/>
      <c r="AU1479" s="99"/>
      <c r="AV1479" s="99"/>
      <c r="AW1479" s="99"/>
      <c r="AX1479" s="99"/>
      <c r="AY1479" s="99"/>
    </row>
    <row r="1480" spans="30:51" ht="13">
      <c r="AD1480" s="99"/>
      <c r="AE1480" s="99"/>
      <c r="AF1480" s="99"/>
      <c r="AG1480" s="99"/>
      <c r="AH1480" s="99"/>
      <c r="AI1480" s="99"/>
      <c r="AJ1480" s="99"/>
      <c r="AK1480" s="99"/>
      <c r="AL1480" s="99"/>
      <c r="AM1480" s="99"/>
      <c r="AN1480" s="99"/>
      <c r="AO1480" s="99"/>
      <c r="AP1480" s="99"/>
      <c r="AQ1480" s="99"/>
      <c r="AR1480" s="99"/>
      <c r="AS1480" s="99"/>
      <c r="AT1480" s="99"/>
      <c r="AU1480" s="99"/>
      <c r="AV1480" s="99"/>
      <c r="AW1480" s="99"/>
      <c r="AX1480" s="99"/>
      <c r="AY1480" s="99"/>
    </row>
    <row r="1481" spans="30:51" ht="13">
      <c r="AD1481" s="99"/>
      <c r="AE1481" s="99"/>
      <c r="AF1481" s="99"/>
      <c r="AG1481" s="99"/>
      <c r="AH1481" s="99"/>
      <c r="AI1481" s="99"/>
      <c r="AJ1481" s="99"/>
      <c r="AK1481" s="99"/>
      <c r="AL1481" s="99"/>
      <c r="AM1481" s="99"/>
      <c r="AN1481" s="99"/>
      <c r="AO1481" s="99"/>
      <c r="AP1481" s="99"/>
      <c r="AQ1481" s="99"/>
      <c r="AR1481" s="99"/>
      <c r="AS1481" s="99"/>
      <c r="AT1481" s="99"/>
      <c r="AU1481" s="99"/>
      <c r="AV1481" s="99"/>
      <c r="AW1481" s="99"/>
      <c r="AX1481" s="99"/>
      <c r="AY1481" s="99"/>
    </row>
    <row r="1482" spans="30:51" ht="13">
      <c r="AD1482" s="99"/>
      <c r="AE1482" s="99"/>
      <c r="AF1482" s="99"/>
      <c r="AG1482" s="99"/>
      <c r="AH1482" s="99"/>
      <c r="AI1482" s="99"/>
      <c r="AJ1482" s="99"/>
      <c r="AK1482" s="99"/>
      <c r="AL1482" s="99"/>
      <c r="AM1482" s="99"/>
      <c r="AN1482" s="99"/>
      <c r="AO1482" s="99"/>
      <c r="AP1482" s="99"/>
      <c r="AQ1482" s="99"/>
      <c r="AR1482" s="99"/>
      <c r="AS1482" s="99"/>
      <c r="AT1482" s="99"/>
      <c r="AU1482" s="99"/>
      <c r="AV1482" s="99"/>
      <c r="AW1482" s="99"/>
      <c r="AX1482" s="99"/>
      <c r="AY1482" s="99"/>
    </row>
    <row r="1483" spans="30:51" ht="13">
      <c r="AD1483" s="99"/>
      <c r="AE1483" s="99"/>
      <c r="AF1483" s="99"/>
      <c r="AG1483" s="99"/>
      <c r="AH1483" s="99"/>
      <c r="AI1483" s="99"/>
      <c r="AJ1483" s="99"/>
      <c r="AK1483" s="99"/>
      <c r="AL1483" s="99"/>
      <c r="AM1483" s="99"/>
      <c r="AN1483" s="99"/>
      <c r="AO1483" s="99"/>
      <c r="AP1483" s="99"/>
      <c r="AQ1483" s="99"/>
      <c r="AR1483" s="99"/>
      <c r="AS1483" s="99"/>
      <c r="AT1483" s="99"/>
      <c r="AU1483" s="99"/>
      <c r="AV1483" s="99"/>
      <c r="AW1483" s="99"/>
      <c r="AX1483" s="99"/>
      <c r="AY1483" s="99"/>
    </row>
    <row r="1484" spans="30:51" ht="13">
      <c r="AD1484" s="99"/>
      <c r="AE1484" s="99"/>
      <c r="AF1484" s="99"/>
      <c r="AG1484" s="99"/>
      <c r="AH1484" s="99"/>
      <c r="AI1484" s="99"/>
      <c r="AJ1484" s="99"/>
      <c r="AK1484" s="99"/>
      <c r="AL1484" s="99"/>
      <c r="AM1484" s="99"/>
      <c r="AN1484" s="99"/>
      <c r="AO1484" s="99"/>
      <c r="AP1484" s="99"/>
      <c r="AQ1484" s="99"/>
      <c r="AR1484" s="99"/>
      <c r="AS1484" s="99"/>
      <c r="AT1484" s="99"/>
      <c r="AU1484" s="99"/>
      <c r="AV1484" s="99"/>
      <c r="AW1484" s="99"/>
      <c r="AX1484" s="99"/>
      <c r="AY1484" s="99"/>
    </row>
    <row r="1485" spans="30:51" ht="13">
      <c r="AD1485" s="99"/>
      <c r="AE1485" s="99"/>
      <c r="AF1485" s="99"/>
      <c r="AG1485" s="99"/>
      <c r="AH1485" s="99"/>
      <c r="AI1485" s="99"/>
      <c r="AJ1485" s="99"/>
      <c r="AK1485" s="99"/>
      <c r="AL1485" s="99"/>
      <c r="AM1485" s="99"/>
      <c r="AN1485" s="99"/>
      <c r="AO1485" s="99"/>
      <c r="AP1485" s="99"/>
      <c r="AQ1485" s="99"/>
      <c r="AR1485" s="99"/>
      <c r="AS1485" s="99"/>
      <c r="AT1485" s="99"/>
      <c r="AU1485" s="99"/>
      <c r="AV1485" s="99"/>
      <c r="AW1485" s="99"/>
      <c r="AX1485" s="99"/>
      <c r="AY1485" s="99"/>
    </row>
    <row r="1486" spans="30:51" ht="13">
      <c r="AD1486" s="99"/>
      <c r="AE1486" s="99"/>
      <c r="AF1486" s="99"/>
      <c r="AG1486" s="99"/>
      <c r="AH1486" s="99"/>
      <c r="AI1486" s="99"/>
      <c r="AJ1486" s="99"/>
      <c r="AK1486" s="99"/>
      <c r="AL1486" s="99"/>
      <c r="AM1486" s="99"/>
      <c r="AN1486" s="99"/>
      <c r="AO1486" s="99"/>
      <c r="AP1486" s="99"/>
      <c r="AQ1486" s="99"/>
      <c r="AR1486" s="99"/>
      <c r="AS1486" s="99"/>
      <c r="AT1486" s="99"/>
      <c r="AU1486" s="99"/>
      <c r="AV1486" s="99"/>
      <c r="AW1486" s="99"/>
      <c r="AX1486" s="99"/>
      <c r="AY1486" s="99"/>
    </row>
    <row r="1487" spans="30:51" ht="13">
      <c r="AD1487" s="99"/>
      <c r="AE1487" s="99"/>
      <c r="AF1487" s="99"/>
      <c r="AG1487" s="99"/>
      <c r="AH1487" s="99"/>
      <c r="AI1487" s="99"/>
      <c r="AJ1487" s="99"/>
      <c r="AK1487" s="99"/>
      <c r="AL1487" s="99"/>
      <c r="AM1487" s="99"/>
      <c r="AN1487" s="99"/>
      <c r="AO1487" s="99"/>
      <c r="AP1487" s="99"/>
      <c r="AQ1487" s="99"/>
      <c r="AR1487" s="99"/>
      <c r="AS1487" s="99"/>
      <c r="AT1487" s="99"/>
      <c r="AU1487" s="99"/>
      <c r="AV1487" s="99"/>
      <c r="AW1487" s="99"/>
      <c r="AX1487" s="99"/>
      <c r="AY1487" s="99"/>
    </row>
    <row r="1488" spans="30:51" ht="13">
      <c r="AD1488" s="99"/>
      <c r="AE1488" s="99"/>
      <c r="AF1488" s="99"/>
      <c r="AG1488" s="99"/>
      <c r="AH1488" s="99"/>
      <c r="AI1488" s="99"/>
      <c r="AJ1488" s="99"/>
      <c r="AK1488" s="99"/>
      <c r="AL1488" s="99"/>
      <c r="AM1488" s="99"/>
      <c r="AN1488" s="99"/>
      <c r="AO1488" s="99"/>
      <c r="AP1488" s="99"/>
      <c r="AQ1488" s="99"/>
      <c r="AR1488" s="99"/>
      <c r="AS1488" s="99"/>
      <c r="AT1488" s="99"/>
      <c r="AU1488" s="99"/>
      <c r="AV1488" s="99"/>
      <c r="AW1488" s="99"/>
      <c r="AX1488" s="99"/>
      <c r="AY1488" s="99"/>
    </row>
    <row r="1489" spans="30:51" ht="13">
      <c r="AD1489" s="99"/>
      <c r="AE1489" s="99"/>
      <c r="AF1489" s="99"/>
      <c r="AG1489" s="99"/>
      <c r="AH1489" s="99"/>
      <c r="AI1489" s="99"/>
      <c r="AJ1489" s="99"/>
      <c r="AK1489" s="99"/>
      <c r="AL1489" s="99"/>
      <c r="AM1489" s="99"/>
      <c r="AN1489" s="99"/>
      <c r="AO1489" s="99"/>
      <c r="AP1489" s="99"/>
      <c r="AQ1489" s="99"/>
      <c r="AR1489" s="99"/>
      <c r="AS1489" s="99"/>
      <c r="AT1489" s="99"/>
      <c r="AU1489" s="99"/>
      <c r="AV1489" s="99"/>
      <c r="AW1489" s="99"/>
      <c r="AX1489" s="99"/>
      <c r="AY1489" s="99"/>
    </row>
    <row r="1490" spans="30:51" ht="13">
      <c r="AD1490" s="99"/>
      <c r="AE1490" s="99"/>
      <c r="AF1490" s="99"/>
      <c r="AG1490" s="99"/>
      <c r="AH1490" s="99"/>
      <c r="AI1490" s="99"/>
      <c r="AJ1490" s="99"/>
      <c r="AK1490" s="99"/>
      <c r="AL1490" s="99"/>
      <c r="AM1490" s="99"/>
      <c r="AN1490" s="99"/>
      <c r="AO1490" s="99"/>
      <c r="AP1490" s="99"/>
      <c r="AQ1490" s="99"/>
      <c r="AR1490" s="99"/>
      <c r="AS1490" s="99"/>
      <c r="AT1490" s="99"/>
      <c r="AU1490" s="99"/>
      <c r="AV1490" s="99"/>
      <c r="AW1490" s="99"/>
      <c r="AX1490" s="99"/>
      <c r="AY1490" s="99"/>
    </row>
    <row r="1491" spans="30:51" ht="13">
      <c r="AD1491" s="99"/>
      <c r="AE1491" s="99"/>
      <c r="AF1491" s="99"/>
      <c r="AG1491" s="99"/>
      <c r="AH1491" s="99"/>
      <c r="AI1491" s="99"/>
      <c r="AJ1491" s="99"/>
      <c r="AK1491" s="99"/>
      <c r="AL1491" s="99"/>
      <c r="AM1491" s="99"/>
      <c r="AN1491" s="99"/>
      <c r="AO1491" s="99"/>
      <c r="AP1491" s="99"/>
      <c r="AQ1491" s="99"/>
      <c r="AR1491" s="99"/>
      <c r="AS1491" s="99"/>
      <c r="AT1491" s="99"/>
      <c r="AU1491" s="99"/>
      <c r="AV1491" s="99"/>
      <c r="AW1491" s="99"/>
      <c r="AX1491" s="99"/>
      <c r="AY1491" s="99"/>
    </row>
    <row r="1492" spans="30:51" ht="13">
      <c r="AD1492" s="99"/>
      <c r="AE1492" s="99"/>
      <c r="AF1492" s="99"/>
      <c r="AG1492" s="99"/>
      <c r="AH1492" s="99"/>
      <c r="AI1492" s="99"/>
      <c r="AJ1492" s="99"/>
      <c r="AK1492" s="99"/>
      <c r="AL1492" s="99"/>
      <c r="AM1492" s="99"/>
      <c r="AN1492" s="99"/>
      <c r="AO1492" s="99"/>
      <c r="AP1492" s="99"/>
      <c r="AQ1492" s="99"/>
      <c r="AR1492" s="99"/>
      <c r="AS1492" s="99"/>
      <c r="AT1492" s="99"/>
      <c r="AU1492" s="99"/>
      <c r="AV1492" s="99"/>
      <c r="AW1492" s="99"/>
      <c r="AX1492" s="99"/>
      <c r="AY1492" s="99"/>
    </row>
    <row r="1493" spans="30:51" ht="13">
      <c r="AD1493" s="99"/>
      <c r="AE1493" s="99"/>
      <c r="AF1493" s="99"/>
      <c r="AG1493" s="99"/>
      <c r="AH1493" s="99"/>
      <c r="AI1493" s="99"/>
      <c r="AJ1493" s="99"/>
      <c r="AK1493" s="99"/>
      <c r="AL1493" s="99"/>
      <c r="AM1493" s="99"/>
      <c r="AN1493" s="99"/>
      <c r="AO1493" s="99"/>
      <c r="AP1493" s="99"/>
      <c r="AQ1493" s="99"/>
      <c r="AR1493" s="99"/>
      <c r="AS1493" s="99"/>
      <c r="AT1493" s="99"/>
      <c r="AU1493" s="99"/>
      <c r="AV1493" s="99"/>
      <c r="AW1493" s="99"/>
      <c r="AX1493" s="99"/>
      <c r="AY1493" s="99"/>
    </row>
    <row r="1494" spans="30:51" ht="13">
      <c r="AD1494" s="99"/>
      <c r="AE1494" s="99"/>
      <c r="AF1494" s="99"/>
      <c r="AG1494" s="99"/>
      <c r="AH1494" s="99"/>
      <c r="AI1494" s="99"/>
      <c r="AJ1494" s="99"/>
      <c r="AK1494" s="99"/>
      <c r="AL1494" s="99"/>
      <c r="AM1494" s="99"/>
      <c r="AN1494" s="99"/>
      <c r="AO1494" s="99"/>
      <c r="AP1494" s="99"/>
      <c r="AQ1494" s="99"/>
      <c r="AR1494" s="99"/>
      <c r="AS1494" s="99"/>
      <c r="AT1494" s="99"/>
      <c r="AU1494" s="99"/>
      <c r="AV1494" s="99"/>
      <c r="AW1494" s="99"/>
      <c r="AX1494" s="99"/>
      <c r="AY1494" s="99"/>
    </row>
    <row r="1495" spans="30:51" ht="13">
      <c r="AD1495" s="99"/>
      <c r="AE1495" s="99"/>
      <c r="AF1495" s="99"/>
      <c r="AG1495" s="99"/>
      <c r="AH1495" s="99"/>
      <c r="AI1495" s="99"/>
      <c r="AJ1495" s="99"/>
      <c r="AK1495" s="99"/>
      <c r="AL1495" s="99"/>
      <c r="AM1495" s="99"/>
      <c r="AN1495" s="99"/>
      <c r="AO1495" s="99"/>
      <c r="AP1495" s="99"/>
      <c r="AQ1495" s="99"/>
      <c r="AR1495" s="99"/>
      <c r="AS1495" s="99"/>
      <c r="AT1495" s="99"/>
      <c r="AU1495" s="99"/>
      <c r="AV1495" s="99"/>
      <c r="AW1495" s="99"/>
      <c r="AX1495" s="99"/>
      <c r="AY1495" s="99"/>
    </row>
    <row r="1496" spans="30:51" ht="13">
      <c r="AD1496" s="99"/>
      <c r="AE1496" s="99"/>
      <c r="AF1496" s="99"/>
      <c r="AG1496" s="99"/>
      <c r="AH1496" s="99"/>
      <c r="AI1496" s="99"/>
      <c r="AJ1496" s="99"/>
      <c r="AK1496" s="99"/>
      <c r="AL1496" s="99"/>
      <c r="AM1496" s="99"/>
      <c r="AN1496" s="99"/>
      <c r="AO1496" s="99"/>
      <c r="AP1496" s="99"/>
      <c r="AQ1496" s="99"/>
      <c r="AR1496" s="99"/>
      <c r="AS1496" s="99"/>
      <c r="AT1496" s="99"/>
      <c r="AU1496" s="99"/>
      <c r="AV1496" s="99"/>
      <c r="AW1496" s="99"/>
      <c r="AX1496" s="99"/>
      <c r="AY1496" s="99"/>
    </row>
    <row r="1497" spans="30:51" ht="13">
      <c r="AD1497" s="99"/>
      <c r="AE1497" s="99"/>
      <c r="AF1497" s="99"/>
      <c r="AG1497" s="99"/>
      <c r="AH1497" s="99"/>
      <c r="AI1497" s="99"/>
      <c r="AJ1497" s="99"/>
      <c r="AK1497" s="99"/>
      <c r="AL1497" s="99"/>
      <c r="AM1497" s="99"/>
      <c r="AN1497" s="99"/>
      <c r="AO1497" s="99"/>
      <c r="AP1497" s="99"/>
      <c r="AQ1497" s="99"/>
      <c r="AR1497" s="99"/>
      <c r="AS1497" s="99"/>
      <c r="AT1497" s="99"/>
      <c r="AU1497" s="99"/>
      <c r="AV1497" s="99"/>
      <c r="AW1497" s="99"/>
      <c r="AX1497" s="99"/>
      <c r="AY1497" s="99"/>
    </row>
    <row r="1498" spans="30:51" ht="13">
      <c r="AD1498" s="99"/>
      <c r="AE1498" s="99"/>
      <c r="AF1498" s="99"/>
      <c r="AG1498" s="99"/>
      <c r="AH1498" s="99"/>
      <c r="AI1498" s="99"/>
      <c r="AJ1498" s="99"/>
      <c r="AK1498" s="99"/>
      <c r="AL1498" s="99"/>
      <c r="AM1498" s="99"/>
      <c r="AN1498" s="99"/>
      <c r="AO1498" s="99"/>
      <c r="AP1498" s="99"/>
      <c r="AQ1498" s="99"/>
      <c r="AR1498" s="99"/>
      <c r="AS1498" s="99"/>
      <c r="AT1498" s="99"/>
      <c r="AU1498" s="99"/>
      <c r="AV1498" s="99"/>
      <c r="AW1498" s="99"/>
      <c r="AX1498" s="99"/>
      <c r="AY1498" s="99"/>
    </row>
    <row r="1499" spans="30:51" ht="13">
      <c r="AD1499" s="99"/>
      <c r="AE1499" s="99"/>
      <c r="AF1499" s="99"/>
      <c r="AG1499" s="99"/>
      <c r="AH1499" s="99"/>
      <c r="AI1499" s="99"/>
      <c r="AJ1499" s="99"/>
      <c r="AK1499" s="99"/>
      <c r="AL1499" s="99"/>
      <c r="AM1499" s="99"/>
      <c r="AN1499" s="99"/>
      <c r="AO1499" s="99"/>
      <c r="AP1499" s="99"/>
      <c r="AQ1499" s="99"/>
      <c r="AR1499" s="99"/>
      <c r="AS1499" s="99"/>
      <c r="AT1499" s="99"/>
      <c r="AU1499" s="99"/>
      <c r="AV1499" s="99"/>
      <c r="AW1499" s="99"/>
      <c r="AX1499" s="99"/>
      <c r="AY1499" s="99"/>
    </row>
    <row r="1500" spans="30:51" ht="13">
      <c r="AD1500" s="99"/>
      <c r="AE1500" s="99"/>
      <c r="AF1500" s="99"/>
      <c r="AG1500" s="99"/>
      <c r="AH1500" s="99"/>
      <c r="AI1500" s="99"/>
      <c r="AJ1500" s="99"/>
      <c r="AK1500" s="99"/>
      <c r="AL1500" s="99"/>
      <c r="AM1500" s="99"/>
      <c r="AN1500" s="99"/>
      <c r="AO1500" s="99"/>
      <c r="AP1500" s="99"/>
      <c r="AQ1500" s="99"/>
      <c r="AR1500" s="99"/>
      <c r="AS1500" s="99"/>
      <c r="AT1500" s="99"/>
      <c r="AU1500" s="99"/>
      <c r="AV1500" s="99"/>
      <c r="AW1500" s="99"/>
      <c r="AX1500" s="99"/>
      <c r="AY1500" s="99"/>
    </row>
    <row r="1501" spans="30:51" ht="13">
      <c r="AD1501" s="99"/>
      <c r="AE1501" s="99"/>
      <c r="AF1501" s="99"/>
      <c r="AG1501" s="99"/>
      <c r="AH1501" s="99"/>
      <c r="AI1501" s="99"/>
      <c r="AJ1501" s="99"/>
      <c r="AK1501" s="99"/>
      <c r="AL1501" s="99"/>
      <c r="AM1501" s="99"/>
      <c r="AN1501" s="99"/>
      <c r="AO1501" s="99"/>
      <c r="AP1501" s="99"/>
      <c r="AQ1501" s="99"/>
      <c r="AR1501" s="99"/>
      <c r="AS1501" s="99"/>
      <c r="AT1501" s="99"/>
      <c r="AU1501" s="99"/>
      <c r="AV1501" s="99"/>
      <c r="AW1501" s="99"/>
      <c r="AX1501" s="99"/>
      <c r="AY1501" s="99"/>
    </row>
    <row r="1502" spans="30:51" ht="13">
      <c r="AD1502" s="99"/>
      <c r="AE1502" s="99"/>
      <c r="AF1502" s="99"/>
      <c r="AG1502" s="99"/>
      <c r="AH1502" s="99"/>
      <c r="AI1502" s="99"/>
      <c r="AJ1502" s="99"/>
      <c r="AK1502" s="99"/>
      <c r="AL1502" s="99"/>
      <c r="AM1502" s="99"/>
      <c r="AN1502" s="99"/>
      <c r="AO1502" s="99"/>
      <c r="AP1502" s="99"/>
      <c r="AQ1502" s="99"/>
      <c r="AR1502" s="99"/>
      <c r="AS1502" s="99"/>
      <c r="AT1502" s="99"/>
      <c r="AU1502" s="99"/>
      <c r="AV1502" s="99"/>
      <c r="AW1502" s="99"/>
      <c r="AX1502" s="99"/>
      <c r="AY1502" s="99"/>
    </row>
    <row r="1503" spans="30:51" ht="13">
      <c r="AD1503" s="99"/>
      <c r="AE1503" s="99"/>
      <c r="AF1503" s="99"/>
      <c r="AG1503" s="99"/>
      <c r="AH1503" s="99"/>
      <c r="AI1503" s="99"/>
      <c r="AJ1503" s="99"/>
      <c r="AK1503" s="99"/>
      <c r="AL1503" s="99"/>
      <c r="AM1503" s="99"/>
      <c r="AN1503" s="99"/>
      <c r="AO1503" s="99"/>
      <c r="AP1503" s="99"/>
      <c r="AQ1503" s="99"/>
      <c r="AR1503" s="99"/>
      <c r="AS1503" s="99"/>
      <c r="AT1503" s="99"/>
      <c r="AU1503" s="99"/>
      <c r="AV1503" s="99"/>
      <c r="AW1503" s="99"/>
      <c r="AX1503" s="99"/>
      <c r="AY1503" s="99"/>
    </row>
    <row r="1504" spans="30:51" ht="13">
      <c r="AD1504" s="99"/>
      <c r="AE1504" s="99"/>
      <c r="AF1504" s="99"/>
      <c r="AG1504" s="99"/>
      <c r="AH1504" s="99"/>
      <c r="AI1504" s="99"/>
      <c r="AJ1504" s="99"/>
      <c r="AK1504" s="99"/>
      <c r="AL1504" s="99"/>
      <c r="AM1504" s="99"/>
      <c r="AN1504" s="99"/>
      <c r="AO1504" s="99"/>
      <c r="AP1504" s="99"/>
      <c r="AQ1504" s="99"/>
      <c r="AR1504" s="99"/>
      <c r="AS1504" s="99"/>
      <c r="AT1504" s="99"/>
      <c r="AU1504" s="99"/>
      <c r="AV1504" s="99"/>
      <c r="AW1504" s="99"/>
      <c r="AX1504" s="99"/>
      <c r="AY1504" s="99"/>
    </row>
    <row r="1505" spans="30:51" ht="13">
      <c r="AD1505" s="99"/>
      <c r="AE1505" s="99"/>
      <c r="AF1505" s="99"/>
      <c r="AG1505" s="99"/>
      <c r="AH1505" s="99"/>
      <c r="AI1505" s="99"/>
      <c r="AJ1505" s="99"/>
      <c r="AK1505" s="99"/>
      <c r="AL1505" s="99"/>
      <c r="AM1505" s="99"/>
      <c r="AN1505" s="99"/>
      <c r="AO1505" s="99"/>
      <c r="AP1505" s="99"/>
      <c r="AQ1505" s="99"/>
      <c r="AR1505" s="99"/>
      <c r="AS1505" s="99"/>
      <c r="AT1505" s="99"/>
      <c r="AU1505" s="99"/>
      <c r="AV1505" s="99"/>
      <c r="AW1505" s="99"/>
      <c r="AX1505" s="99"/>
      <c r="AY1505" s="99"/>
    </row>
    <row r="1506" spans="30:51" ht="13">
      <c r="AD1506" s="99"/>
      <c r="AE1506" s="99"/>
      <c r="AF1506" s="99"/>
      <c r="AG1506" s="99"/>
      <c r="AH1506" s="99"/>
      <c r="AI1506" s="99"/>
      <c r="AJ1506" s="99"/>
      <c r="AK1506" s="99"/>
      <c r="AL1506" s="99"/>
      <c r="AM1506" s="99"/>
      <c r="AN1506" s="99"/>
      <c r="AO1506" s="99"/>
      <c r="AP1506" s="99"/>
      <c r="AQ1506" s="99"/>
      <c r="AR1506" s="99"/>
      <c r="AS1506" s="99"/>
      <c r="AT1506" s="99"/>
      <c r="AU1506" s="99"/>
      <c r="AV1506" s="99"/>
      <c r="AW1506" s="99"/>
      <c r="AX1506" s="99"/>
      <c r="AY1506" s="99"/>
    </row>
    <row r="1507" spans="30:51" ht="13">
      <c r="AD1507" s="99"/>
      <c r="AE1507" s="99"/>
      <c r="AF1507" s="99"/>
      <c r="AG1507" s="99"/>
      <c r="AH1507" s="99"/>
      <c r="AI1507" s="99"/>
      <c r="AJ1507" s="99"/>
      <c r="AK1507" s="99"/>
      <c r="AL1507" s="99"/>
      <c r="AM1507" s="99"/>
      <c r="AN1507" s="99"/>
      <c r="AO1507" s="99"/>
      <c r="AP1507" s="99"/>
      <c r="AQ1507" s="99"/>
      <c r="AR1507" s="99"/>
      <c r="AS1507" s="99"/>
      <c r="AT1507" s="99"/>
      <c r="AU1507" s="99"/>
      <c r="AV1507" s="99"/>
      <c r="AW1507" s="99"/>
      <c r="AX1507" s="99"/>
      <c r="AY1507" s="99"/>
    </row>
    <row r="1508" spans="30:51" ht="13">
      <c r="AD1508" s="99"/>
      <c r="AE1508" s="99"/>
      <c r="AF1508" s="99"/>
      <c r="AG1508" s="99"/>
      <c r="AH1508" s="99"/>
      <c r="AI1508" s="99"/>
      <c r="AJ1508" s="99"/>
      <c r="AK1508" s="99"/>
      <c r="AL1508" s="99"/>
      <c r="AM1508" s="99"/>
      <c r="AN1508" s="99"/>
      <c r="AO1508" s="99"/>
      <c r="AP1508" s="99"/>
      <c r="AQ1508" s="99"/>
      <c r="AR1508" s="99"/>
      <c r="AS1508" s="99"/>
      <c r="AT1508" s="99"/>
      <c r="AU1508" s="99"/>
      <c r="AV1508" s="99"/>
      <c r="AW1508" s="99"/>
      <c r="AX1508" s="99"/>
      <c r="AY1508" s="99"/>
    </row>
    <row r="1509" spans="30:51" ht="13">
      <c r="AD1509" s="99"/>
      <c r="AE1509" s="99"/>
      <c r="AF1509" s="99"/>
      <c r="AG1509" s="99"/>
      <c r="AH1509" s="99"/>
      <c r="AI1509" s="99"/>
      <c r="AJ1509" s="99"/>
      <c r="AK1509" s="99"/>
      <c r="AL1509" s="99"/>
      <c r="AM1509" s="99"/>
      <c r="AN1509" s="99"/>
      <c r="AO1509" s="99"/>
      <c r="AP1509" s="99"/>
      <c r="AQ1509" s="99"/>
      <c r="AR1509" s="99"/>
      <c r="AS1509" s="99"/>
      <c r="AT1509" s="99"/>
      <c r="AU1509" s="99"/>
      <c r="AV1509" s="99"/>
      <c r="AW1509" s="99"/>
      <c r="AX1509" s="99"/>
      <c r="AY1509" s="99"/>
    </row>
    <row r="1510" spans="30:51" ht="13">
      <c r="AD1510" s="99"/>
      <c r="AE1510" s="99"/>
      <c r="AF1510" s="99"/>
      <c r="AG1510" s="99"/>
      <c r="AH1510" s="99"/>
      <c r="AI1510" s="99"/>
      <c r="AJ1510" s="99"/>
      <c r="AK1510" s="99"/>
      <c r="AL1510" s="99"/>
      <c r="AM1510" s="99"/>
      <c r="AN1510" s="99"/>
      <c r="AO1510" s="99"/>
      <c r="AP1510" s="99"/>
      <c r="AQ1510" s="99"/>
      <c r="AR1510" s="99"/>
      <c r="AS1510" s="99"/>
      <c r="AT1510" s="99"/>
      <c r="AU1510" s="99"/>
      <c r="AV1510" s="99"/>
      <c r="AW1510" s="99"/>
      <c r="AX1510" s="99"/>
      <c r="AY1510" s="99"/>
    </row>
    <row r="1511" spans="30:51" ht="13">
      <c r="AD1511" s="99"/>
      <c r="AE1511" s="99"/>
      <c r="AF1511" s="99"/>
      <c r="AG1511" s="99"/>
      <c r="AH1511" s="99"/>
      <c r="AI1511" s="99"/>
      <c r="AJ1511" s="99"/>
      <c r="AK1511" s="99"/>
      <c r="AL1511" s="99"/>
      <c r="AM1511" s="99"/>
      <c r="AN1511" s="99"/>
      <c r="AO1511" s="99"/>
      <c r="AP1511" s="99"/>
      <c r="AQ1511" s="99"/>
      <c r="AR1511" s="99"/>
      <c r="AS1511" s="99"/>
      <c r="AT1511" s="99"/>
      <c r="AU1511" s="99"/>
      <c r="AV1511" s="99"/>
      <c r="AW1511" s="99"/>
      <c r="AX1511" s="99"/>
      <c r="AY1511" s="99"/>
    </row>
    <row r="1512" spans="30:51" ht="13">
      <c r="AD1512" s="99"/>
      <c r="AE1512" s="99"/>
      <c r="AF1512" s="99"/>
      <c r="AG1512" s="99"/>
      <c r="AH1512" s="99"/>
      <c r="AI1512" s="99"/>
      <c r="AJ1512" s="99"/>
      <c r="AK1512" s="99"/>
      <c r="AL1512" s="99"/>
      <c r="AM1512" s="99"/>
      <c r="AN1512" s="99"/>
      <c r="AO1512" s="99"/>
      <c r="AP1512" s="99"/>
      <c r="AQ1512" s="99"/>
      <c r="AR1512" s="99"/>
      <c r="AS1512" s="99"/>
      <c r="AT1512" s="99"/>
      <c r="AU1512" s="99"/>
      <c r="AV1512" s="99"/>
      <c r="AW1512" s="99"/>
      <c r="AX1512" s="99"/>
      <c r="AY1512" s="99"/>
    </row>
    <row r="1513" spans="30:51" ht="13">
      <c r="AD1513" s="99"/>
      <c r="AE1513" s="99"/>
      <c r="AF1513" s="99"/>
      <c r="AG1513" s="99"/>
      <c r="AH1513" s="99"/>
      <c r="AI1513" s="99"/>
      <c r="AJ1513" s="99"/>
      <c r="AK1513" s="99"/>
      <c r="AL1513" s="99"/>
      <c r="AM1513" s="99"/>
      <c r="AN1513" s="99"/>
      <c r="AO1513" s="99"/>
      <c r="AP1513" s="99"/>
      <c r="AQ1513" s="99"/>
      <c r="AR1513" s="99"/>
      <c r="AS1513" s="99"/>
      <c r="AT1513" s="99"/>
      <c r="AU1513" s="99"/>
      <c r="AV1513" s="99"/>
      <c r="AW1513" s="99"/>
      <c r="AX1513" s="99"/>
      <c r="AY1513" s="99"/>
    </row>
    <row r="1514" spans="30:51" ht="13">
      <c r="AD1514" s="99"/>
      <c r="AE1514" s="99"/>
      <c r="AF1514" s="99"/>
      <c r="AG1514" s="99"/>
      <c r="AH1514" s="99"/>
      <c r="AI1514" s="99"/>
      <c r="AJ1514" s="99"/>
      <c r="AK1514" s="99"/>
      <c r="AL1514" s="99"/>
      <c r="AM1514" s="99"/>
      <c r="AN1514" s="99"/>
      <c r="AO1514" s="99"/>
      <c r="AP1514" s="99"/>
      <c r="AQ1514" s="99"/>
      <c r="AR1514" s="99"/>
      <c r="AS1514" s="99"/>
      <c r="AT1514" s="99"/>
      <c r="AU1514" s="99"/>
      <c r="AV1514" s="99"/>
      <c r="AW1514" s="99"/>
      <c r="AX1514" s="99"/>
      <c r="AY1514" s="99"/>
    </row>
    <row r="1515" spans="30:51" ht="13">
      <c r="AD1515" s="99"/>
      <c r="AE1515" s="99"/>
      <c r="AF1515" s="99"/>
      <c r="AG1515" s="99"/>
      <c r="AH1515" s="99"/>
      <c r="AI1515" s="99"/>
      <c r="AJ1515" s="99"/>
      <c r="AK1515" s="99"/>
      <c r="AL1515" s="99"/>
      <c r="AM1515" s="99"/>
      <c r="AN1515" s="99"/>
      <c r="AO1515" s="99"/>
      <c r="AP1515" s="99"/>
      <c r="AQ1515" s="99"/>
      <c r="AR1515" s="99"/>
      <c r="AS1515" s="99"/>
      <c r="AT1515" s="99"/>
      <c r="AU1515" s="99"/>
      <c r="AV1515" s="99"/>
      <c r="AW1515" s="99"/>
      <c r="AX1515" s="99"/>
      <c r="AY1515" s="99"/>
    </row>
    <row r="1516" spans="30:51" ht="13">
      <c r="AD1516" s="99"/>
      <c r="AE1516" s="99"/>
      <c r="AF1516" s="99"/>
      <c r="AG1516" s="99"/>
      <c r="AH1516" s="99"/>
      <c r="AI1516" s="99"/>
      <c r="AJ1516" s="99"/>
      <c r="AK1516" s="99"/>
      <c r="AL1516" s="99"/>
      <c r="AM1516" s="99"/>
      <c r="AN1516" s="99"/>
      <c r="AO1516" s="99"/>
      <c r="AP1516" s="99"/>
      <c r="AQ1516" s="99"/>
      <c r="AR1516" s="99"/>
      <c r="AS1516" s="99"/>
      <c r="AT1516" s="99"/>
      <c r="AU1516" s="99"/>
      <c r="AV1516" s="99"/>
      <c r="AW1516" s="99"/>
      <c r="AX1516" s="99"/>
      <c r="AY1516" s="99"/>
    </row>
    <row r="1517" spans="30:51" ht="13">
      <c r="AD1517" s="99"/>
      <c r="AE1517" s="99"/>
      <c r="AF1517" s="99"/>
      <c r="AG1517" s="99"/>
      <c r="AH1517" s="99"/>
      <c r="AI1517" s="99"/>
      <c r="AJ1517" s="99"/>
      <c r="AK1517" s="99"/>
      <c r="AL1517" s="99"/>
      <c r="AM1517" s="99"/>
      <c r="AN1517" s="99"/>
      <c r="AO1517" s="99"/>
      <c r="AP1517" s="99"/>
      <c r="AQ1517" s="99"/>
      <c r="AR1517" s="99"/>
      <c r="AS1517" s="99"/>
      <c r="AT1517" s="99"/>
      <c r="AU1517" s="99"/>
      <c r="AV1517" s="99"/>
      <c r="AW1517" s="99"/>
      <c r="AX1517" s="99"/>
      <c r="AY1517" s="99"/>
    </row>
    <row r="1518" spans="30:51" ht="13">
      <c r="AD1518" s="99"/>
      <c r="AE1518" s="99"/>
      <c r="AF1518" s="99"/>
      <c r="AG1518" s="99"/>
      <c r="AH1518" s="99"/>
      <c r="AI1518" s="99"/>
      <c r="AJ1518" s="99"/>
      <c r="AK1518" s="99"/>
      <c r="AL1518" s="99"/>
      <c r="AM1518" s="99"/>
      <c r="AN1518" s="99"/>
      <c r="AO1518" s="99"/>
      <c r="AP1518" s="99"/>
      <c r="AQ1518" s="99"/>
      <c r="AR1518" s="99"/>
      <c r="AS1518" s="99"/>
      <c r="AT1518" s="99"/>
      <c r="AU1518" s="99"/>
      <c r="AV1518" s="99"/>
      <c r="AW1518" s="99"/>
      <c r="AX1518" s="99"/>
      <c r="AY1518" s="99"/>
    </row>
    <row r="1519" spans="30:51" ht="13">
      <c r="AD1519" s="99"/>
      <c r="AE1519" s="99"/>
      <c r="AF1519" s="99"/>
      <c r="AG1519" s="99"/>
      <c r="AH1519" s="99"/>
      <c r="AI1519" s="99"/>
      <c r="AJ1519" s="99"/>
      <c r="AK1519" s="99"/>
      <c r="AL1519" s="99"/>
      <c r="AM1519" s="99"/>
      <c r="AN1519" s="99"/>
      <c r="AO1519" s="99"/>
      <c r="AP1519" s="99"/>
      <c r="AQ1519" s="99"/>
      <c r="AR1519" s="99"/>
      <c r="AS1519" s="99"/>
      <c r="AT1519" s="99"/>
      <c r="AU1519" s="99"/>
      <c r="AV1519" s="99"/>
      <c r="AW1519" s="99"/>
      <c r="AX1519" s="99"/>
      <c r="AY1519" s="99"/>
    </row>
    <row r="1520" spans="30:51" ht="13">
      <c r="AD1520" s="99"/>
      <c r="AE1520" s="99"/>
      <c r="AF1520" s="99"/>
      <c r="AG1520" s="99"/>
      <c r="AH1520" s="99"/>
      <c r="AI1520" s="99"/>
      <c r="AJ1520" s="99"/>
      <c r="AK1520" s="99"/>
      <c r="AL1520" s="99"/>
      <c r="AM1520" s="99"/>
      <c r="AN1520" s="99"/>
      <c r="AO1520" s="99"/>
      <c r="AP1520" s="99"/>
      <c r="AQ1520" s="99"/>
      <c r="AR1520" s="99"/>
      <c r="AS1520" s="99"/>
      <c r="AT1520" s="99"/>
      <c r="AU1520" s="99"/>
      <c r="AV1520" s="99"/>
      <c r="AW1520" s="99"/>
      <c r="AX1520" s="99"/>
      <c r="AY1520" s="99"/>
    </row>
    <row r="1521" spans="30:51" ht="13">
      <c r="AD1521" s="99"/>
      <c r="AE1521" s="99"/>
      <c r="AF1521" s="99"/>
      <c r="AG1521" s="99"/>
      <c r="AH1521" s="99"/>
      <c r="AI1521" s="99"/>
      <c r="AJ1521" s="99"/>
      <c r="AK1521" s="99"/>
      <c r="AL1521" s="99"/>
      <c r="AM1521" s="99"/>
      <c r="AN1521" s="99"/>
      <c r="AO1521" s="99"/>
      <c r="AP1521" s="99"/>
      <c r="AQ1521" s="99"/>
      <c r="AR1521" s="99"/>
      <c r="AS1521" s="99"/>
      <c r="AT1521" s="99"/>
      <c r="AU1521" s="99"/>
      <c r="AV1521" s="99"/>
      <c r="AW1521" s="99"/>
      <c r="AX1521" s="99"/>
      <c r="AY1521" s="99"/>
    </row>
    <row r="1522" spans="30:51" ht="13">
      <c r="AD1522" s="99"/>
      <c r="AE1522" s="99"/>
      <c r="AF1522" s="99"/>
      <c r="AG1522" s="99"/>
      <c r="AH1522" s="99"/>
      <c r="AI1522" s="99"/>
      <c r="AJ1522" s="99"/>
      <c r="AK1522" s="99"/>
      <c r="AL1522" s="99"/>
      <c r="AM1522" s="99"/>
      <c r="AN1522" s="99"/>
      <c r="AO1522" s="99"/>
      <c r="AP1522" s="99"/>
      <c r="AQ1522" s="99"/>
      <c r="AR1522" s="99"/>
      <c r="AS1522" s="99"/>
      <c r="AT1522" s="99"/>
      <c r="AU1522" s="99"/>
      <c r="AV1522" s="99"/>
      <c r="AW1522" s="99"/>
      <c r="AX1522" s="99"/>
      <c r="AY1522" s="99"/>
    </row>
    <row r="1523" spans="30:51" ht="13">
      <c r="AD1523" s="99"/>
      <c r="AE1523" s="99"/>
      <c r="AF1523" s="99"/>
      <c r="AG1523" s="99"/>
      <c r="AH1523" s="99"/>
      <c r="AI1523" s="99"/>
      <c r="AJ1523" s="99"/>
      <c r="AK1523" s="99"/>
      <c r="AL1523" s="99"/>
      <c r="AM1523" s="99"/>
      <c r="AN1523" s="99"/>
      <c r="AO1523" s="99"/>
      <c r="AP1523" s="99"/>
      <c r="AQ1523" s="99"/>
      <c r="AR1523" s="99"/>
      <c r="AS1523" s="99"/>
      <c r="AT1523" s="99"/>
      <c r="AU1523" s="99"/>
      <c r="AV1523" s="99"/>
      <c r="AW1523" s="99"/>
      <c r="AX1523" s="99"/>
      <c r="AY1523" s="99"/>
    </row>
    <row r="1524" spans="30:51" ht="13">
      <c r="AD1524" s="99"/>
      <c r="AE1524" s="99"/>
      <c r="AF1524" s="99"/>
      <c r="AG1524" s="99"/>
      <c r="AH1524" s="99"/>
      <c r="AI1524" s="99"/>
      <c r="AJ1524" s="99"/>
      <c r="AK1524" s="99"/>
      <c r="AL1524" s="99"/>
      <c r="AM1524" s="99"/>
      <c r="AN1524" s="99"/>
      <c r="AO1524" s="99"/>
      <c r="AP1524" s="99"/>
      <c r="AQ1524" s="99"/>
      <c r="AR1524" s="99"/>
      <c r="AS1524" s="99"/>
      <c r="AT1524" s="99"/>
      <c r="AU1524" s="99"/>
      <c r="AV1524" s="99"/>
      <c r="AW1524" s="99"/>
      <c r="AX1524" s="99"/>
      <c r="AY1524" s="99"/>
    </row>
    <row r="1525" spans="30:51" ht="13">
      <c r="AD1525" s="99"/>
      <c r="AE1525" s="99"/>
      <c r="AF1525" s="99"/>
      <c r="AG1525" s="99"/>
      <c r="AH1525" s="99"/>
      <c r="AI1525" s="99"/>
      <c r="AJ1525" s="99"/>
      <c r="AK1525" s="99"/>
      <c r="AL1525" s="99"/>
      <c r="AM1525" s="99"/>
      <c r="AN1525" s="99"/>
      <c r="AO1525" s="99"/>
      <c r="AP1525" s="99"/>
      <c r="AQ1525" s="99"/>
      <c r="AR1525" s="99"/>
      <c r="AS1525" s="99"/>
      <c r="AT1525" s="99"/>
      <c r="AU1525" s="99"/>
      <c r="AV1525" s="99"/>
      <c r="AW1525" s="99"/>
      <c r="AX1525" s="99"/>
      <c r="AY1525" s="99"/>
    </row>
    <row r="1526" spans="30:51" ht="13">
      <c r="AD1526" s="99"/>
      <c r="AE1526" s="99"/>
      <c r="AF1526" s="99"/>
      <c r="AG1526" s="99"/>
      <c r="AH1526" s="99"/>
      <c r="AI1526" s="99"/>
      <c r="AJ1526" s="99"/>
      <c r="AK1526" s="99"/>
      <c r="AL1526" s="99"/>
      <c r="AM1526" s="99"/>
      <c r="AN1526" s="99"/>
      <c r="AO1526" s="99"/>
      <c r="AP1526" s="99"/>
      <c r="AQ1526" s="99"/>
      <c r="AR1526" s="99"/>
      <c r="AS1526" s="99"/>
      <c r="AT1526" s="99"/>
      <c r="AU1526" s="99"/>
      <c r="AV1526" s="99"/>
      <c r="AW1526" s="99"/>
      <c r="AX1526" s="99"/>
      <c r="AY1526" s="99"/>
    </row>
    <row r="1527" spans="30:51" ht="13">
      <c r="AD1527" s="99"/>
      <c r="AE1527" s="99"/>
      <c r="AF1527" s="99"/>
      <c r="AG1527" s="99"/>
      <c r="AH1527" s="99"/>
      <c r="AI1527" s="99"/>
      <c r="AJ1527" s="99"/>
      <c r="AK1527" s="99"/>
      <c r="AL1527" s="99"/>
      <c r="AM1527" s="99"/>
      <c r="AN1527" s="99"/>
      <c r="AO1527" s="99"/>
      <c r="AP1527" s="99"/>
      <c r="AQ1527" s="99"/>
      <c r="AR1527" s="99"/>
      <c r="AS1527" s="99"/>
      <c r="AT1527" s="99"/>
      <c r="AU1527" s="99"/>
      <c r="AV1527" s="99"/>
      <c r="AW1527" s="99"/>
      <c r="AX1527" s="99"/>
      <c r="AY1527" s="99"/>
    </row>
    <row r="1528" spans="30:51" ht="13">
      <c r="AD1528" s="99"/>
      <c r="AE1528" s="99"/>
      <c r="AF1528" s="99"/>
      <c r="AG1528" s="99"/>
      <c r="AH1528" s="99"/>
      <c r="AI1528" s="99"/>
      <c r="AJ1528" s="99"/>
      <c r="AK1528" s="99"/>
      <c r="AL1528" s="99"/>
      <c r="AM1528" s="99"/>
      <c r="AN1528" s="99"/>
      <c r="AO1528" s="99"/>
      <c r="AP1528" s="99"/>
      <c r="AQ1528" s="99"/>
      <c r="AR1528" s="99"/>
      <c r="AS1528" s="99"/>
      <c r="AT1528" s="99"/>
      <c r="AU1528" s="99"/>
      <c r="AV1528" s="99"/>
      <c r="AW1528" s="99"/>
      <c r="AX1528" s="99"/>
      <c r="AY1528" s="99"/>
    </row>
    <row r="1529" spans="30:51" ht="13">
      <c r="AD1529" s="99"/>
      <c r="AE1529" s="99"/>
      <c r="AF1529" s="99"/>
      <c r="AG1529" s="99"/>
      <c r="AH1529" s="99"/>
      <c r="AI1529" s="99"/>
      <c r="AJ1529" s="99"/>
      <c r="AK1529" s="99"/>
      <c r="AL1529" s="99"/>
      <c r="AM1529" s="99"/>
      <c r="AN1529" s="99"/>
      <c r="AO1529" s="99"/>
      <c r="AP1529" s="99"/>
      <c r="AQ1529" s="99"/>
      <c r="AR1529" s="99"/>
      <c r="AS1529" s="99"/>
      <c r="AT1529" s="99"/>
      <c r="AU1529" s="99"/>
      <c r="AV1529" s="99"/>
      <c r="AW1529" s="99"/>
      <c r="AX1529" s="99"/>
      <c r="AY1529" s="99"/>
    </row>
    <row r="1530" spans="30:51" ht="13">
      <c r="AD1530" s="99"/>
      <c r="AE1530" s="99"/>
      <c r="AF1530" s="99"/>
      <c r="AG1530" s="99"/>
      <c r="AH1530" s="99"/>
      <c r="AI1530" s="99"/>
      <c r="AJ1530" s="99"/>
      <c r="AK1530" s="99"/>
      <c r="AL1530" s="99"/>
      <c r="AM1530" s="99"/>
      <c r="AN1530" s="99"/>
      <c r="AO1530" s="99"/>
      <c r="AP1530" s="99"/>
      <c r="AQ1530" s="99"/>
      <c r="AR1530" s="99"/>
      <c r="AS1530" s="99"/>
      <c r="AT1530" s="99"/>
      <c r="AU1530" s="99"/>
      <c r="AV1530" s="99"/>
      <c r="AW1530" s="99"/>
      <c r="AX1530" s="99"/>
      <c r="AY1530" s="99"/>
    </row>
    <row r="1531" spans="30:51" ht="13">
      <c r="AD1531" s="99"/>
      <c r="AE1531" s="99"/>
      <c r="AF1531" s="99"/>
      <c r="AG1531" s="99"/>
      <c r="AH1531" s="99"/>
      <c r="AI1531" s="99"/>
      <c r="AJ1531" s="99"/>
      <c r="AK1531" s="99"/>
      <c r="AL1531" s="99"/>
      <c r="AM1531" s="99"/>
      <c r="AN1531" s="99"/>
      <c r="AO1531" s="99"/>
      <c r="AP1531" s="99"/>
      <c r="AQ1531" s="99"/>
      <c r="AR1531" s="99"/>
      <c r="AS1531" s="99"/>
      <c r="AT1531" s="99"/>
      <c r="AU1531" s="99"/>
      <c r="AV1531" s="99"/>
      <c r="AW1531" s="99"/>
      <c r="AX1531" s="99"/>
      <c r="AY1531" s="99"/>
    </row>
    <row r="1532" spans="30:51" ht="13">
      <c r="AD1532" s="99"/>
      <c r="AE1532" s="99"/>
      <c r="AF1532" s="99"/>
      <c r="AG1532" s="99"/>
      <c r="AH1532" s="99"/>
      <c r="AI1532" s="99"/>
      <c r="AJ1532" s="99"/>
      <c r="AK1532" s="99"/>
      <c r="AL1532" s="99"/>
      <c r="AM1532" s="99"/>
      <c r="AN1532" s="99"/>
      <c r="AO1532" s="99"/>
      <c r="AP1532" s="99"/>
      <c r="AQ1532" s="99"/>
      <c r="AR1532" s="99"/>
      <c r="AS1532" s="99"/>
      <c r="AT1532" s="99"/>
      <c r="AU1532" s="99"/>
      <c r="AV1532" s="99"/>
      <c r="AW1532" s="99"/>
      <c r="AX1532" s="99"/>
      <c r="AY1532" s="99"/>
    </row>
    <row r="1533" spans="30:51" ht="13">
      <c r="AD1533" s="99"/>
      <c r="AE1533" s="99"/>
      <c r="AF1533" s="99"/>
      <c r="AG1533" s="99"/>
      <c r="AH1533" s="99"/>
      <c r="AI1533" s="99"/>
      <c r="AJ1533" s="99"/>
      <c r="AK1533" s="99"/>
      <c r="AL1533" s="99"/>
      <c r="AM1533" s="99"/>
      <c r="AN1533" s="99"/>
      <c r="AO1533" s="99"/>
      <c r="AP1533" s="99"/>
      <c r="AQ1533" s="99"/>
      <c r="AR1533" s="99"/>
      <c r="AS1533" s="99"/>
      <c r="AT1533" s="99"/>
      <c r="AU1533" s="99"/>
      <c r="AV1533" s="99"/>
      <c r="AW1533" s="99"/>
      <c r="AX1533" s="99"/>
      <c r="AY1533" s="99"/>
    </row>
    <row r="1534" spans="30:51" ht="13">
      <c r="AD1534" s="99"/>
      <c r="AE1534" s="99"/>
      <c r="AF1534" s="99"/>
      <c r="AG1534" s="99"/>
      <c r="AH1534" s="99"/>
      <c r="AI1534" s="99"/>
      <c r="AJ1534" s="99"/>
      <c r="AK1534" s="99"/>
      <c r="AL1534" s="99"/>
      <c r="AM1534" s="99"/>
      <c r="AN1534" s="99"/>
      <c r="AO1534" s="99"/>
      <c r="AP1534" s="99"/>
      <c r="AQ1534" s="99"/>
      <c r="AR1534" s="99"/>
      <c r="AS1534" s="99"/>
      <c r="AT1534" s="99"/>
      <c r="AU1534" s="99"/>
      <c r="AV1534" s="99"/>
      <c r="AW1534" s="99"/>
      <c r="AX1534" s="99"/>
      <c r="AY1534" s="99"/>
    </row>
    <row r="1535" spans="30:51" ht="13">
      <c r="AD1535" s="99"/>
      <c r="AE1535" s="99"/>
      <c r="AF1535" s="99"/>
      <c r="AG1535" s="99"/>
      <c r="AH1535" s="99"/>
      <c r="AI1535" s="99"/>
      <c r="AJ1535" s="99"/>
      <c r="AK1535" s="99"/>
      <c r="AL1535" s="99"/>
      <c r="AM1535" s="99"/>
      <c r="AN1535" s="99"/>
      <c r="AO1535" s="99"/>
      <c r="AP1535" s="99"/>
      <c r="AQ1535" s="99"/>
      <c r="AR1535" s="99"/>
      <c r="AS1535" s="99"/>
      <c r="AT1535" s="99"/>
      <c r="AU1535" s="99"/>
      <c r="AV1535" s="99"/>
      <c r="AW1535" s="99"/>
      <c r="AX1535" s="99"/>
      <c r="AY1535" s="99"/>
    </row>
    <row r="1536" spans="30:51" ht="13">
      <c r="AD1536" s="99"/>
      <c r="AE1536" s="99"/>
      <c r="AF1536" s="99"/>
      <c r="AG1536" s="99"/>
      <c r="AH1536" s="99"/>
      <c r="AI1536" s="99"/>
      <c r="AJ1536" s="99"/>
      <c r="AK1536" s="99"/>
      <c r="AL1536" s="99"/>
      <c r="AM1536" s="99"/>
      <c r="AN1536" s="99"/>
      <c r="AO1536" s="99"/>
      <c r="AP1536" s="99"/>
      <c r="AQ1536" s="99"/>
      <c r="AR1536" s="99"/>
      <c r="AS1536" s="99"/>
      <c r="AT1536" s="99"/>
      <c r="AU1536" s="99"/>
      <c r="AV1536" s="99"/>
      <c r="AW1536" s="99"/>
      <c r="AX1536" s="99"/>
      <c r="AY1536" s="99"/>
    </row>
    <row r="1537" spans="30:51" ht="13">
      <c r="AD1537" s="99"/>
      <c r="AE1537" s="99"/>
      <c r="AF1537" s="99"/>
      <c r="AG1537" s="99"/>
      <c r="AH1537" s="99"/>
      <c r="AI1537" s="99"/>
      <c r="AJ1537" s="99"/>
      <c r="AK1537" s="99"/>
      <c r="AL1537" s="99"/>
      <c r="AM1537" s="99"/>
      <c r="AN1537" s="99"/>
      <c r="AO1537" s="99"/>
      <c r="AP1537" s="99"/>
      <c r="AQ1537" s="99"/>
      <c r="AR1537" s="99"/>
      <c r="AS1537" s="99"/>
      <c r="AT1537" s="99"/>
      <c r="AU1537" s="99"/>
      <c r="AV1537" s="99"/>
      <c r="AW1537" s="99"/>
      <c r="AX1537" s="99"/>
      <c r="AY1537" s="99"/>
    </row>
    <row r="1538" spans="30:51" ht="13">
      <c r="AD1538" s="99"/>
      <c r="AE1538" s="99"/>
      <c r="AF1538" s="99"/>
      <c r="AG1538" s="99"/>
      <c r="AH1538" s="99"/>
      <c r="AI1538" s="99"/>
      <c r="AJ1538" s="99"/>
      <c r="AK1538" s="99"/>
      <c r="AL1538" s="99"/>
      <c r="AM1538" s="99"/>
      <c r="AN1538" s="99"/>
      <c r="AO1538" s="99"/>
      <c r="AP1538" s="99"/>
      <c r="AQ1538" s="99"/>
      <c r="AR1538" s="99"/>
      <c r="AS1538" s="99"/>
      <c r="AT1538" s="99"/>
      <c r="AU1538" s="99"/>
      <c r="AV1538" s="99"/>
      <c r="AW1538" s="99"/>
      <c r="AX1538" s="99"/>
      <c r="AY1538" s="99"/>
    </row>
    <row r="1539" spans="30:51" ht="13">
      <c r="AD1539" s="99"/>
      <c r="AE1539" s="99"/>
      <c r="AF1539" s="99"/>
      <c r="AG1539" s="99"/>
      <c r="AH1539" s="99"/>
      <c r="AI1539" s="99"/>
      <c r="AJ1539" s="99"/>
      <c r="AK1539" s="99"/>
      <c r="AL1539" s="99"/>
      <c r="AM1539" s="99"/>
      <c r="AN1539" s="99"/>
      <c r="AO1539" s="99"/>
      <c r="AP1539" s="99"/>
      <c r="AQ1539" s="99"/>
      <c r="AR1539" s="99"/>
      <c r="AS1539" s="99"/>
      <c r="AT1539" s="99"/>
      <c r="AU1539" s="99"/>
      <c r="AV1539" s="99"/>
      <c r="AW1539" s="99"/>
      <c r="AX1539" s="99"/>
      <c r="AY1539" s="99"/>
    </row>
    <row r="1540" spans="30:51" ht="13">
      <c r="AD1540" s="99"/>
      <c r="AE1540" s="99"/>
      <c r="AF1540" s="99"/>
      <c r="AG1540" s="99"/>
      <c r="AH1540" s="99"/>
      <c r="AI1540" s="99"/>
      <c r="AJ1540" s="99"/>
      <c r="AK1540" s="99"/>
      <c r="AL1540" s="99"/>
      <c r="AM1540" s="99"/>
      <c r="AN1540" s="99"/>
      <c r="AO1540" s="99"/>
      <c r="AP1540" s="99"/>
      <c r="AQ1540" s="99"/>
      <c r="AR1540" s="99"/>
      <c r="AS1540" s="99"/>
      <c r="AT1540" s="99"/>
      <c r="AU1540" s="99"/>
      <c r="AV1540" s="99"/>
      <c r="AW1540" s="99"/>
      <c r="AX1540" s="99"/>
      <c r="AY1540" s="99"/>
    </row>
    <row r="1541" spans="30:51" ht="13">
      <c r="AD1541" s="99"/>
      <c r="AE1541" s="99"/>
      <c r="AF1541" s="99"/>
      <c r="AG1541" s="99"/>
      <c r="AH1541" s="99"/>
      <c r="AI1541" s="99"/>
      <c r="AJ1541" s="99"/>
      <c r="AK1541" s="99"/>
      <c r="AL1541" s="99"/>
      <c r="AM1541" s="99"/>
      <c r="AN1541" s="99"/>
      <c r="AO1541" s="99"/>
      <c r="AP1541" s="99"/>
      <c r="AQ1541" s="99"/>
      <c r="AR1541" s="99"/>
      <c r="AS1541" s="99"/>
      <c r="AT1541" s="99"/>
      <c r="AU1541" s="99"/>
      <c r="AV1541" s="99"/>
      <c r="AW1541" s="99"/>
      <c r="AX1541" s="99"/>
      <c r="AY1541" s="99"/>
    </row>
    <row r="1542" spans="30:51" ht="13">
      <c r="AD1542" s="99"/>
      <c r="AE1542" s="99"/>
      <c r="AF1542" s="99"/>
      <c r="AG1542" s="99"/>
      <c r="AH1542" s="99"/>
      <c r="AI1542" s="99"/>
      <c r="AJ1542" s="99"/>
      <c r="AK1542" s="99"/>
      <c r="AL1542" s="99"/>
      <c r="AM1542" s="99"/>
      <c r="AN1542" s="99"/>
      <c r="AO1542" s="99"/>
      <c r="AP1542" s="99"/>
      <c r="AQ1542" s="99"/>
      <c r="AR1542" s="99"/>
      <c r="AS1542" s="99"/>
      <c r="AT1542" s="99"/>
      <c r="AU1542" s="99"/>
      <c r="AV1542" s="99"/>
      <c r="AW1542" s="99"/>
      <c r="AX1542" s="99"/>
      <c r="AY1542" s="99"/>
    </row>
    <row r="1543" spans="30:51" ht="13">
      <c r="AD1543" s="99"/>
      <c r="AE1543" s="99"/>
      <c r="AF1543" s="99"/>
      <c r="AG1543" s="99"/>
      <c r="AH1543" s="99"/>
      <c r="AI1543" s="99"/>
      <c r="AJ1543" s="99"/>
      <c r="AK1543" s="99"/>
      <c r="AL1543" s="99"/>
      <c r="AM1543" s="99"/>
      <c r="AN1543" s="99"/>
      <c r="AO1543" s="99"/>
      <c r="AP1543" s="99"/>
      <c r="AQ1543" s="99"/>
      <c r="AR1543" s="99"/>
      <c r="AS1543" s="99"/>
      <c r="AT1543" s="99"/>
      <c r="AU1543" s="99"/>
      <c r="AV1543" s="99"/>
      <c r="AW1543" s="99"/>
      <c r="AX1543" s="99"/>
      <c r="AY1543" s="99"/>
    </row>
    <row r="1544" spans="30:51" ht="13">
      <c r="AD1544" s="99"/>
      <c r="AE1544" s="99"/>
      <c r="AF1544" s="99"/>
      <c r="AG1544" s="99"/>
      <c r="AH1544" s="99"/>
      <c r="AI1544" s="99"/>
      <c r="AJ1544" s="99"/>
      <c r="AK1544" s="99"/>
      <c r="AL1544" s="99"/>
      <c r="AM1544" s="99"/>
      <c r="AN1544" s="99"/>
      <c r="AO1544" s="99"/>
      <c r="AP1544" s="99"/>
      <c r="AQ1544" s="99"/>
      <c r="AR1544" s="99"/>
      <c r="AS1544" s="99"/>
      <c r="AT1544" s="99"/>
      <c r="AU1544" s="99"/>
      <c r="AV1544" s="99"/>
      <c r="AW1544" s="99"/>
      <c r="AX1544" s="99"/>
      <c r="AY1544" s="99"/>
    </row>
    <row r="1545" spans="30:51" ht="13">
      <c r="AD1545" s="99"/>
      <c r="AE1545" s="99"/>
      <c r="AF1545" s="99"/>
      <c r="AG1545" s="99"/>
      <c r="AH1545" s="99"/>
      <c r="AI1545" s="99"/>
      <c r="AJ1545" s="99"/>
      <c r="AK1545" s="99"/>
      <c r="AL1545" s="99"/>
      <c r="AM1545" s="99"/>
      <c r="AN1545" s="99"/>
      <c r="AO1545" s="99"/>
      <c r="AP1545" s="99"/>
      <c r="AQ1545" s="99"/>
      <c r="AR1545" s="99"/>
      <c r="AS1545" s="99"/>
      <c r="AT1545" s="99"/>
      <c r="AU1545" s="99"/>
      <c r="AV1545" s="99"/>
      <c r="AW1545" s="99"/>
      <c r="AX1545" s="99"/>
      <c r="AY1545" s="99"/>
    </row>
    <row r="1546" spans="30:51" ht="13">
      <c r="AD1546" s="99"/>
      <c r="AE1546" s="99"/>
      <c r="AF1546" s="99"/>
      <c r="AG1546" s="99"/>
      <c r="AH1546" s="99"/>
      <c r="AI1546" s="99"/>
      <c r="AJ1546" s="99"/>
      <c r="AK1546" s="99"/>
      <c r="AL1546" s="99"/>
      <c r="AM1546" s="99"/>
      <c r="AN1546" s="99"/>
      <c r="AO1546" s="99"/>
      <c r="AP1546" s="99"/>
      <c r="AQ1546" s="99"/>
      <c r="AR1546" s="99"/>
      <c r="AS1546" s="99"/>
      <c r="AT1546" s="99"/>
      <c r="AU1546" s="99"/>
      <c r="AV1546" s="99"/>
      <c r="AW1546" s="99"/>
      <c r="AX1546" s="99"/>
      <c r="AY1546" s="99"/>
    </row>
    <row r="1547" spans="30:51" ht="13">
      <c r="AD1547" s="99"/>
      <c r="AE1547" s="99"/>
      <c r="AF1547" s="99"/>
      <c r="AG1547" s="99"/>
      <c r="AH1547" s="99"/>
      <c r="AI1547" s="99"/>
      <c r="AJ1547" s="99"/>
      <c r="AK1547" s="99"/>
      <c r="AL1547" s="99"/>
      <c r="AM1547" s="99"/>
      <c r="AN1547" s="99"/>
      <c r="AO1547" s="99"/>
      <c r="AP1547" s="99"/>
      <c r="AQ1547" s="99"/>
      <c r="AR1547" s="99"/>
      <c r="AS1547" s="99"/>
      <c r="AT1547" s="99"/>
      <c r="AU1547" s="99"/>
      <c r="AV1547" s="99"/>
      <c r="AW1547" s="99"/>
      <c r="AX1547" s="99"/>
      <c r="AY1547" s="99"/>
    </row>
    <row r="1548" spans="30:51" ht="13">
      <c r="AD1548" s="99"/>
      <c r="AE1548" s="99"/>
      <c r="AF1548" s="99"/>
      <c r="AG1548" s="99"/>
      <c r="AH1548" s="99"/>
      <c r="AI1548" s="99"/>
      <c r="AJ1548" s="99"/>
      <c r="AK1548" s="99"/>
      <c r="AL1548" s="99"/>
      <c r="AM1548" s="99"/>
      <c r="AN1548" s="99"/>
      <c r="AO1548" s="99"/>
      <c r="AP1548" s="99"/>
      <c r="AQ1548" s="99"/>
      <c r="AR1548" s="99"/>
      <c r="AS1548" s="99"/>
      <c r="AT1548" s="99"/>
      <c r="AU1548" s="99"/>
      <c r="AV1548" s="99"/>
      <c r="AW1548" s="99"/>
      <c r="AX1548" s="99"/>
      <c r="AY1548" s="99"/>
    </row>
    <row r="1549" spans="30:51" ht="13">
      <c r="AD1549" s="99"/>
      <c r="AE1549" s="99"/>
      <c r="AF1549" s="99"/>
      <c r="AG1549" s="99"/>
      <c r="AH1549" s="99"/>
      <c r="AI1549" s="99"/>
      <c r="AJ1549" s="99"/>
      <c r="AK1549" s="99"/>
      <c r="AL1549" s="99"/>
      <c r="AM1549" s="99"/>
      <c r="AN1549" s="99"/>
      <c r="AO1549" s="99"/>
      <c r="AP1549" s="99"/>
      <c r="AQ1549" s="99"/>
      <c r="AR1549" s="99"/>
      <c r="AS1549" s="99"/>
      <c r="AT1549" s="99"/>
      <c r="AU1549" s="99"/>
      <c r="AV1549" s="99"/>
      <c r="AW1549" s="99"/>
      <c r="AX1549" s="99"/>
      <c r="AY1549" s="99"/>
    </row>
    <row r="1550" spans="30:51" ht="13">
      <c r="AD1550" s="99"/>
      <c r="AE1550" s="99"/>
      <c r="AF1550" s="99"/>
      <c r="AG1550" s="99"/>
      <c r="AH1550" s="99"/>
      <c r="AI1550" s="99"/>
      <c r="AJ1550" s="99"/>
      <c r="AK1550" s="99"/>
      <c r="AL1550" s="99"/>
      <c r="AM1550" s="99"/>
      <c r="AN1550" s="99"/>
      <c r="AO1550" s="99"/>
      <c r="AP1550" s="99"/>
      <c r="AQ1550" s="99"/>
      <c r="AR1550" s="99"/>
      <c r="AS1550" s="99"/>
      <c r="AT1550" s="99"/>
      <c r="AU1550" s="99"/>
      <c r="AV1550" s="99"/>
      <c r="AW1550" s="99"/>
      <c r="AX1550" s="99"/>
      <c r="AY1550" s="99"/>
    </row>
    <row r="1551" spans="30:51" ht="13">
      <c r="AD1551" s="99"/>
      <c r="AE1551" s="99"/>
      <c r="AF1551" s="99"/>
      <c r="AG1551" s="99"/>
      <c r="AH1551" s="99"/>
      <c r="AI1551" s="99"/>
      <c r="AJ1551" s="99"/>
      <c r="AK1551" s="99"/>
      <c r="AL1551" s="99"/>
      <c r="AM1551" s="99"/>
      <c r="AN1551" s="99"/>
      <c r="AO1551" s="99"/>
      <c r="AP1551" s="99"/>
      <c r="AQ1551" s="99"/>
      <c r="AR1551" s="99"/>
      <c r="AS1551" s="99"/>
      <c r="AT1551" s="99"/>
      <c r="AU1551" s="99"/>
      <c r="AV1551" s="99"/>
      <c r="AW1551" s="99"/>
      <c r="AX1551" s="99"/>
      <c r="AY1551" s="99"/>
    </row>
    <row r="1552" spans="30:51" ht="13">
      <c r="AD1552" s="99"/>
      <c r="AE1552" s="99"/>
      <c r="AF1552" s="99"/>
      <c r="AG1552" s="99"/>
      <c r="AH1552" s="99"/>
      <c r="AI1552" s="99"/>
      <c r="AJ1552" s="99"/>
      <c r="AK1552" s="99"/>
      <c r="AL1552" s="99"/>
      <c r="AM1552" s="99"/>
      <c r="AN1552" s="99"/>
      <c r="AO1552" s="99"/>
      <c r="AP1552" s="99"/>
      <c r="AQ1552" s="99"/>
      <c r="AR1552" s="99"/>
      <c r="AS1552" s="99"/>
      <c r="AT1552" s="99"/>
      <c r="AU1552" s="99"/>
      <c r="AV1552" s="99"/>
      <c r="AW1552" s="99"/>
      <c r="AX1552" s="99"/>
      <c r="AY1552" s="99"/>
    </row>
    <row r="1553" spans="30:51" ht="13">
      <c r="AD1553" s="99"/>
      <c r="AE1553" s="99"/>
      <c r="AF1553" s="99"/>
      <c r="AG1553" s="99"/>
      <c r="AH1553" s="99"/>
      <c r="AI1553" s="99"/>
      <c r="AJ1553" s="99"/>
      <c r="AK1553" s="99"/>
      <c r="AL1553" s="99"/>
      <c r="AM1553" s="99"/>
      <c r="AN1553" s="99"/>
      <c r="AO1553" s="99"/>
      <c r="AP1553" s="99"/>
      <c r="AQ1553" s="99"/>
      <c r="AR1553" s="99"/>
      <c r="AS1553" s="99"/>
      <c r="AT1553" s="99"/>
      <c r="AU1553" s="99"/>
      <c r="AV1553" s="99"/>
      <c r="AW1553" s="99"/>
      <c r="AX1553" s="99"/>
      <c r="AY1553" s="99"/>
    </row>
    <row r="1554" spans="30:51" ht="13">
      <c r="AD1554" s="99"/>
      <c r="AE1554" s="99"/>
      <c r="AF1554" s="99"/>
      <c r="AG1554" s="99"/>
      <c r="AH1554" s="99"/>
      <c r="AI1554" s="99"/>
      <c r="AJ1554" s="99"/>
      <c r="AK1554" s="99"/>
      <c r="AL1554" s="99"/>
      <c r="AM1554" s="99"/>
      <c r="AN1554" s="99"/>
      <c r="AO1554" s="99"/>
      <c r="AP1554" s="99"/>
      <c r="AQ1554" s="99"/>
      <c r="AR1554" s="99"/>
      <c r="AS1554" s="99"/>
      <c r="AT1554" s="99"/>
      <c r="AU1554" s="99"/>
      <c r="AV1554" s="99"/>
      <c r="AW1554" s="99"/>
      <c r="AX1554" s="99"/>
      <c r="AY1554" s="99"/>
    </row>
    <row r="1555" spans="30:51" ht="13">
      <c r="AD1555" s="99"/>
      <c r="AE1555" s="99"/>
      <c r="AF1555" s="99"/>
      <c r="AG1555" s="99"/>
      <c r="AH1555" s="99"/>
      <c r="AI1555" s="99"/>
      <c r="AJ1555" s="99"/>
      <c r="AK1555" s="99"/>
      <c r="AL1555" s="99"/>
      <c r="AM1555" s="99"/>
      <c r="AN1555" s="99"/>
      <c r="AO1555" s="99"/>
      <c r="AP1555" s="99"/>
      <c r="AQ1555" s="99"/>
      <c r="AR1555" s="99"/>
      <c r="AS1555" s="99"/>
      <c r="AT1555" s="99"/>
      <c r="AU1555" s="99"/>
      <c r="AV1555" s="99"/>
      <c r="AW1555" s="99"/>
      <c r="AX1555" s="99"/>
      <c r="AY1555" s="99"/>
    </row>
    <row r="1556" spans="30:51" ht="13">
      <c r="AD1556" s="99"/>
      <c r="AE1556" s="99"/>
      <c r="AF1556" s="99"/>
      <c r="AG1556" s="99"/>
      <c r="AH1556" s="99"/>
      <c r="AI1556" s="99"/>
      <c r="AJ1556" s="99"/>
      <c r="AK1556" s="99"/>
      <c r="AL1556" s="99"/>
      <c r="AM1556" s="99"/>
      <c r="AN1556" s="99"/>
      <c r="AO1556" s="99"/>
      <c r="AP1556" s="99"/>
      <c r="AQ1556" s="99"/>
      <c r="AR1556" s="99"/>
      <c r="AS1556" s="99"/>
      <c r="AT1556" s="99"/>
      <c r="AU1556" s="99"/>
      <c r="AV1556" s="99"/>
      <c r="AW1556" s="99"/>
      <c r="AX1556" s="99"/>
      <c r="AY1556" s="99"/>
    </row>
    <row r="1557" spans="30:51" ht="13">
      <c r="AD1557" s="99"/>
      <c r="AE1557" s="99"/>
      <c r="AF1557" s="99"/>
      <c r="AG1557" s="99"/>
      <c r="AH1557" s="99"/>
      <c r="AI1557" s="99"/>
      <c r="AJ1557" s="99"/>
      <c r="AK1557" s="99"/>
      <c r="AL1557" s="99"/>
      <c r="AM1557" s="99"/>
      <c r="AN1557" s="99"/>
      <c r="AO1557" s="99"/>
      <c r="AP1557" s="99"/>
      <c r="AQ1557" s="99"/>
      <c r="AR1557" s="99"/>
      <c r="AS1557" s="99"/>
      <c r="AT1557" s="99"/>
      <c r="AU1557" s="99"/>
      <c r="AV1557" s="99"/>
      <c r="AW1557" s="99"/>
      <c r="AX1557" s="99"/>
      <c r="AY1557" s="99"/>
    </row>
    <row r="1558" spans="30:51" ht="13">
      <c r="AD1558" s="99"/>
      <c r="AE1558" s="99"/>
      <c r="AF1558" s="99"/>
      <c r="AG1558" s="99"/>
      <c r="AH1558" s="99"/>
      <c r="AI1558" s="99"/>
      <c r="AJ1558" s="99"/>
      <c r="AK1558" s="99"/>
      <c r="AL1558" s="99"/>
      <c r="AM1558" s="99"/>
      <c r="AN1558" s="99"/>
      <c r="AO1558" s="99"/>
      <c r="AP1558" s="99"/>
      <c r="AQ1558" s="99"/>
      <c r="AR1558" s="99"/>
      <c r="AS1558" s="99"/>
      <c r="AT1558" s="99"/>
      <c r="AU1558" s="99"/>
      <c r="AV1558" s="99"/>
      <c r="AW1558" s="99"/>
      <c r="AX1558" s="99"/>
      <c r="AY1558" s="99"/>
    </row>
    <row r="1559" spans="30:51" ht="13">
      <c r="AD1559" s="99"/>
      <c r="AE1559" s="99"/>
      <c r="AF1559" s="99"/>
      <c r="AG1559" s="99"/>
      <c r="AH1559" s="99"/>
      <c r="AI1559" s="99"/>
      <c r="AJ1559" s="99"/>
      <c r="AK1559" s="99"/>
      <c r="AL1559" s="99"/>
      <c r="AM1559" s="99"/>
      <c r="AN1559" s="99"/>
      <c r="AO1559" s="99"/>
      <c r="AP1559" s="99"/>
      <c r="AQ1559" s="99"/>
      <c r="AR1559" s="99"/>
      <c r="AS1559" s="99"/>
      <c r="AT1559" s="99"/>
      <c r="AU1559" s="99"/>
      <c r="AV1559" s="99"/>
      <c r="AW1559" s="99"/>
      <c r="AX1559" s="99"/>
      <c r="AY1559" s="99"/>
    </row>
    <row r="1560" spans="30:51" ht="13">
      <c r="AD1560" s="99"/>
      <c r="AE1560" s="99"/>
      <c r="AF1560" s="99"/>
      <c r="AG1560" s="99"/>
      <c r="AH1560" s="99"/>
      <c r="AI1560" s="99"/>
      <c r="AJ1560" s="99"/>
      <c r="AK1560" s="99"/>
      <c r="AL1560" s="99"/>
      <c r="AM1560" s="99"/>
      <c r="AN1560" s="99"/>
      <c r="AO1560" s="99"/>
      <c r="AP1560" s="99"/>
      <c r="AQ1560" s="99"/>
      <c r="AR1560" s="99"/>
      <c r="AS1560" s="99"/>
      <c r="AT1560" s="99"/>
      <c r="AU1560" s="99"/>
      <c r="AV1560" s="99"/>
      <c r="AW1560" s="99"/>
      <c r="AX1560" s="99"/>
      <c r="AY1560" s="99"/>
    </row>
    <row r="1561" spans="30:51" ht="13">
      <c r="AD1561" s="99"/>
      <c r="AE1561" s="99"/>
      <c r="AF1561" s="99"/>
      <c r="AG1561" s="99"/>
      <c r="AH1561" s="99"/>
      <c r="AI1561" s="99"/>
      <c r="AJ1561" s="99"/>
      <c r="AK1561" s="99"/>
      <c r="AL1561" s="99"/>
      <c r="AM1561" s="99"/>
      <c r="AN1561" s="99"/>
      <c r="AO1561" s="99"/>
      <c r="AP1561" s="99"/>
      <c r="AQ1561" s="99"/>
      <c r="AR1561" s="99"/>
      <c r="AS1561" s="99"/>
      <c r="AT1561" s="99"/>
      <c r="AU1561" s="99"/>
      <c r="AV1561" s="99"/>
      <c r="AW1561" s="99"/>
      <c r="AX1561" s="99"/>
      <c r="AY1561" s="99"/>
    </row>
    <row r="1562" spans="30:51" ht="13">
      <c r="AD1562" s="99"/>
      <c r="AE1562" s="99"/>
      <c r="AF1562" s="99"/>
      <c r="AG1562" s="99"/>
      <c r="AH1562" s="99"/>
      <c r="AI1562" s="99"/>
      <c r="AJ1562" s="99"/>
      <c r="AK1562" s="99"/>
      <c r="AL1562" s="99"/>
      <c r="AM1562" s="99"/>
      <c r="AN1562" s="99"/>
      <c r="AO1562" s="99"/>
      <c r="AP1562" s="99"/>
      <c r="AQ1562" s="99"/>
      <c r="AR1562" s="99"/>
      <c r="AS1562" s="99"/>
      <c r="AT1562" s="99"/>
      <c r="AU1562" s="99"/>
      <c r="AV1562" s="99"/>
      <c r="AW1562" s="99"/>
      <c r="AX1562" s="99"/>
      <c r="AY1562" s="99"/>
    </row>
    <row r="1563" spans="30:51" ht="13">
      <c r="AD1563" s="99"/>
      <c r="AE1563" s="99"/>
      <c r="AF1563" s="99"/>
      <c r="AG1563" s="99"/>
      <c r="AH1563" s="99"/>
      <c r="AI1563" s="99"/>
      <c r="AJ1563" s="99"/>
      <c r="AK1563" s="99"/>
      <c r="AL1563" s="99"/>
      <c r="AM1563" s="99"/>
      <c r="AN1563" s="99"/>
      <c r="AO1563" s="99"/>
      <c r="AP1563" s="99"/>
      <c r="AQ1563" s="99"/>
      <c r="AR1563" s="99"/>
      <c r="AS1563" s="99"/>
      <c r="AT1563" s="99"/>
      <c r="AU1563" s="99"/>
      <c r="AV1563" s="99"/>
      <c r="AW1563" s="99"/>
      <c r="AX1563" s="99"/>
      <c r="AY1563" s="99"/>
    </row>
    <row r="1564" spans="30:51" ht="13">
      <c r="AD1564" s="99"/>
      <c r="AE1564" s="99"/>
      <c r="AF1564" s="99"/>
      <c r="AG1564" s="99"/>
      <c r="AH1564" s="99"/>
      <c r="AI1564" s="99"/>
      <c r="AJ1564" s="99"/>
      <c r="AK1564" s="99"/>
      <c r="AL1564" s="99"/>
      <c r="AM1564" s="99"/>
      <c r="AN1564" s="99"/>
      <c r="AO1564" s="99"/>
      <c r="AP1564" s="99"/>
      <c r="AQ1564" s="99"/>
      <c r="AR1564" s="99"/>
      <c r="AS1564" s="99"/>
      <c r="AT1564" s="99"/>
      <c r="AU1564" s="99"/>
      <c r="AV1564" s="99"/>
      <c r="AW1564" s="99"/>
      <c r="AX1564" s="99"/>
      <c r="AY1564" s="99"/>
    </row>
    <row r="1565" spans="30:51" ht="13">
      <c r="AD1565" s="99"/>
      <c r="AE1565" s="99"/>
      <c r="AF1565" s="99"/>
      <c r="AG1565" s="99"/>
      <c r="AH1565" s="99"/>
      <c r="AI1565" s="99"/>
      <c r="AJ1565" s="99"/>
      <c r="AK1565" s="99"/>
      <c r="AL1565" s="99"/>
      <c r="AM1565" s="99"/>
      <c r="AN1565" s="99"/>
      <c r="AO1565" s="99"/>
      <c r="AP1565" s="99"/>
      <c r="AQ1565" s="99"/>
      <c r="AR1565" s="99"/>
      <c r="AS1565" s="99"/>
      <c r="AT1565" s="99"/>
      <c r="AU1565" s="99"/>
      <c r="AV1565" s="99"/>
      <c r="AW1565" s="99"/>
      <c r="AX1565" s="99"/>
      <c r="AY1565" s="99"/>
    </row>
    <row r="1566" spans="30:51" ht="13">
      <c r="AD1566" s="99"/>
      <c r="AE1566" s="99"/>
      <c r="AF1566" s="99"/>
      <c r="AG1566" s="99"/>
      <c r="AH1566" s="99"/>
      <c r="AI1566" s="99"/>
      <c r="AJ1566" s="99"/>
      <c r="AK1566" s="99"/>
      <c r="AL1566" s="99"/>
      <c r="AM1566" s="99"/>
      <c r="AN1566" s="99"/>
      <c r="AO1566" s="99"/>
      <c r="AP1566" s="99"/>
      <c r="AQ1566" s="99"/>
      <c r="AR1566" s="99"/>
      <c r="AS1566" s="99"/>
      <c r="AT1566" s="99"/>
      <c r="AU1566" s="99"/>
      <c r="AV1566" s="99"/>
      <c r="AW1566" s="99"/>
      <c r="AX1566" s="99"/>
      <c r="AY1566" s="99"/>
    </row>
    <row r="1567" spans="30:51" ht="13">
      <c r="AD1567" s="99"/>
      <c r="AE1567" s="99"/>
      <c r="AF1567" s="99"/>
      <c r="AG1567" s="99"/>
      <c r="AH1567" s="99"/>
      <c r="AI1567" s="99"/>
      <c r="AJ1567" s="99"/>
      <c r="AK1567" s="99"/>
      <c r="AL1567" s="99"/>
      <c r="AM1567" s="99"/>
      <c r="AN1567" s="99"/>
      <c r="AO1567" s="99"/>
      <c r="AP1567" s="99"/>
      <c r="AQ1567" s="99"/>
      <c r="AR1567" s="99"/>
      <c r="AS1567" s="99"/>
      <c r="AT1567" s="99"/>
      <c r="AU1567" s="99"/>
      <c r="AV1567" s="99"/>
      <c r="AW1567" s="99"/>
      <c r="AX1567" s="99"/>
      <c r="AY1567" s="99"/>
    </row>
    <row r="1568" spans="30:51" ht="13">
      <c r="AD1568" s="99"/>
      <c r="AE1568" s="99"/>
      <c r="AF1568" s="99"/>
      <c r="AG1568" s="99"/>
      <c r="AH1568" s="99"/>
      <c r="AI1568" s="99"/>
      <c r="AJ1568" s="99"/>
      <c r="AK1568" s="99"/>
      <c r="AL1568" s="99"/>
      <c r="AM1568" s="99"/>
      <c r="AN1568" s="99"/>
      <c r="AO1568" s="99"/>
      <c r="AP1568" s="99"/>
      <c r="AQ1568" s="99"/>
      <c r="AR1568" s="99"/>
      <c r="AS1568" s="99"/>
      <c r="AT1568" s="99"/>
      <c r="AU1568" s="99"/>
      <c r="AV1568" s="99"/>
      <c r="AW1568" s="99"/>
      <c r="AX1568" s="99"/>
      <c r="AY1568" s="99"/>
    </row>
    <row r="1569" spans="30:51" ht="13">
      <c r="AD1569" s="99"/>
      <c r="AE1569" s="99"/>
      <c r="AF1569" s="99"/>
      <c r="AG1569" s="99"/>
      <c r="AH1569" s="99"/>
      <c r="AI1569" s="99"/>
      <c r="AJ1569" s="99"/>
      <c r="AK1569" s="99"/>
      <c r="AL1569" s="99"/>
      <c r="AM1569" s="99"/>
      <c r="AN1569" s="99"/>
      <c r="AO1569" s="99"/>
      <c r="AP1569" s="99"/>
      <c r="AQ1569" s="99"/>
      <c r="AR1569" s="99"/>
      <c r="AS1569" s="99"/>
      <c r="AT1569" s="99"/>
      <c r="AU1569" s="99"/>
      <c r="AV1569" s="99"/>
      <c r="AW1569" s="99"/>
      <c r="AX1569" s="99"/>
      <c r="AY1569" s="99"/>
    </row>
    <row r="1570" spans="30:51" ht="13">
      <c r="AD1570" s="99"/>
      <c r="AE1570" s="99"/>
      <c r="AF1570" s="99"/>
      <c r="AG1570" s="99"/>
      <c r="AH1570" s="99"/>
      <c r="AI1570" s="99"/>
      <c r="AJ1570" s="99"/>
      <c r="AK1570" s="99"/>
      <c r="AL1570" s="99"/>
      <c r="AM1570" s="99"/>
      <c r="AN1570" s="99"/>
      <c r="AO1570" s="99"/>
      <c r="AP1570" s="99"/>
      <c r="AQ1570" s="99"/>
      <c r="AR1570" s="99"/>
      <c r="AS1570" s="99"/>
      <c r="AT1570" s="99"/>
      <c r="AU1570" s="99"/>
      <c r="AV1570" s="99"/>
      <c r="AW1570" s="99"/>
      <c r="AX1570" s="99"/>
      <c r="AY1570" s="99"/>
    </row>
    <row r="1571" spans="30:51" ht="13">
      <c r="AD1571" s="99"/>
      <c r="AE1571" s="99"/>
      <c r="AF1571" s="99"/>
      <c r="AG1571" s="99"/>
      <c r="AH1571" s="99"/>
      <c r="AI1571" s="99"/>
      <c r="AJ1571" s="99"/>
      <c r="AK1571" s="99"/>
      <c r="AL1571" s="99"/>
      <c r="AM1571" s="99"/>
      <c r="AN1571" s="99"/>
      <c r="AO1571" s="99"/>
      <c r="AP1571" s="99"/>
      <c r="AQ1571" s="99"/>
      <c r="AR1571" s="99"/>
      <c r="AS1571" s="99"/>
      <c r="AT1571" s="99"/>
      <c r="AU1571" s="99"/>
      <c r="AV1571" s="99"/>
      <c r="AW1571" s="99"/>
      <c r="AX1571" s="99"/>
      <c r="AY1571" s="99"/>
    </row>
    <row r="1572" spans="30:51" ht="13">
      <c r="AD1572" s="99"/>
      <c r="AE1572" s="99"/>
      <c r="AF1572" s="99"/>
      <c r="AG1572" s="99"/>
      <c r="AH1572" s="99"/>
      <c r="AI1572" s="99"/>
      <c r="AJ1572" s="99"/>
      <c r="AK1572" s="99"/>
      <c r="AL1572" s="99"/>
      <c r="AM1572" s="99"/>
      <c r="AN1572" s="99"/>
      <c r="AO1572" s="99"/>
      <c r="AP1572" s="99"/>
      <c r="AQ1572" s="99"/>
      <c r="AR1572" s="99"/>
      <c r="AS1572" s="99"/>
      <c r="AT1572" s="99"/>
      <c r="AU1572" s="99"/>
      <c r="AV1572" s="99"/>
      <c r="AW1572" s="99"/>
      <c r="AX1572" s="99"/>
      <c r="AY1572" s="99"/>
    </row>
    <row r="1573" spans="30:51" ht="13">
      <c r="AD1573" s="99"/>
      <c r="AE1573" s="99"/>
      <c r="AF1573" s="99"/>
      <c r="AG1573" s="99"/>
      <c r="AH1573" s="99"/>
      <c r="AI1573" s="99"/>
      <c r="AJ1573" s="99"/>
      <c r="AK1573" s="99"/>
      <c r="AL1573" s="99"/>
      <c r="AM1573" s="99"/>
      <c r="AN1573" s="99"/>
      <c r="AO1573" s="99"/>
      <c r="AP1573" s="99"/>
      <c r="AQ1573" s="99"/>
      <c r="AR1573" s="99"/>
      <c r="AS1573" s="99"/>
      <c r="AT1573" s="99"/>
      <c r="AU1573" s="99"/>
      <c r="AV1573" s="99"/>
      <c r="AW1573" s="99"/>
      <c r="AX1573" s="99"/>
      <c r="AY1573" s="99"/>
    </row>
    <row r="1574" spans="30:51" ht="13">
      <c r="AD1574" s="99"/>
      <c r="AE1574" s="99"/>
      <c r="AF1574" s="99"/>
      <c r="AG1574" s="99"/>
      <c r="AH1574" s="99"/>
      <c r="AI1574" s="99"/>
      <c r="AJ1574" s="99"/>
      <c r="AK1574" s="99"/>
      <c r="AL1574" s="99"/>
      <c r="AM1574" s="99"/>
      <c r="AN1574" s="99"/>
      <c r="AO1574" s="99"/>
      <c r="AP1574" s="99"/>
      <c r="AQ1574" s="99"/>
      <c r="AR1574" s="99"/>
      <c r="AS1574" s="99"/>
      <c r="AT1574" s="99"/>
      <c r="AU1574" s="99"/>
      <c r="AV1574" s="99"/>
      <c r="AW1574" s="99"/>
      <c r="AX1574" s="99"/>
      <c r="AY1574" s="99"/>
    </row>
    <row r="1575" spans="30:51" ht="13">
      <c r="AD1575" s="99"/>
      <c r="AE1575" s="99"/>
      <c r="AF1575" s="99"/>
      <c r="AG1575" s="99"/>
      <c r="AH1575" s="99"/>
      <c r="AI1575" s="99"/>
      <c r="AJ1575" s="99"/>
      <c r="AK1575" s="99"/>
      <c r="AL1575" s="99"/>
      <c r="AM1575" s="99"/>
      <c r="AN1575" s="99"/>
      <c r="AO1575" s="99"/>
      <c r="AP1575" s="99"/>
      <c r="AQ1575" s="99"/>
      <c r="AR1575" s="99"/>
      <c r="AS1575" s="99"/>
      <c r="AT1575" s="99"/>
      <c r="AU1575" s="99"/>
      <c r="AV1575" s="99"/>
      <c r="AW1575" s="99"/>
      <c r="AX1575" s="99"/>
      <c r="AY1575" s="99"/>
    </row>
    <row r="1576" spans="30:51" ht="13">
      <c r="AD1576" s="99"/>
      <c r="AE1576" s="99"/>
      <c r="AF1576" s="99"/>
      <c r="AG1576" s="99"/>
      <c r="AH1576" s="99"/>
      <c r="AI1576" s="99"/>
      <c r="AJ1576" s="99"/>
      <c r="AK1576" s="99"/>
      <c r="AL1576" s="99"/>
      <c r="AM1576" s="99"/>
      <c r="AN1576" s="99"/>
      <c r="AO1576" s="99"/>
      <c r="AP1576" s="99"/>
      <c r="AQ1576" s="99"/>
      <c r="AR1576" s="99"/>
      <c r="AS1576" s="99"/>
      <c r="AT1576" s="99"/>
      <c r="AU1576" s="99"/>
      <c r="AV1576" s="99"/>
      <c r="AW1576" s="99"/>
      <c r="AX1576" s="99"/>
      <c r="AY1576" s="99"/>
    </row>
    <row r="1577" spans="30:51" ht="13">
      <c r="AD1577" s="99"/>
      <c r="AE1577" s="99"/>
      <c r="AF1577" s="99"/>
      <c r="AG1577" s="99"/>
      <c r="AH1577" s="99"/>
      <c r="AI1577" s="99"/>
      <c r="AJ1577" s="99"/>
      <c r="AK1577" s="99"/>
      <c r="AL1577" s="99"/>
      <c r="AM1577" s="99"/>
      <c r="AN1577" s="99"/>
      <c r="AO1577" s="99"/>
      <c r="AP1577" s="99"/>
      <c r="AQ1577" s="99"/>
      <c r="AR1577" s="99"/>
      <c r="AS1577" s="99"/>
      <c r="AT1577" s="99"/>
      <c r="AU1577" s="99"/>
      <c r="AV1577" s="99"/>
      <c r="AW1577" s="99"/>
      <c r="AX1577" s="99"/>
      <c r="AY1577" s="99"/>
    </row>
    <row r="1578" spans="30:51" ht="13">
      <c r="AD1578" s="99"/>
      <c r="AE1578" s="99"/>
      <c r="AF1578" s="99"/>
      <c r="AG1578" s="99"/>
      <c r="AH1578" s="99"/>
      <c r="AI1578" s="99"/>
      <c r="AJ1578" s="99"/>
      <c r="AK1578" s="99"/>
      <c r="AL1578" s="99"/>
      <c r="AM1578" s="99"/>
      <c r="AN1578" s="99"/>
      <c r="AO1578" s="99"/>
      <c r="AP1578" s="99"/>
      <c r="AQ1578" s="99"/>
      <c r="AR1578" s="99"/>
      <c r="AS1578" s="99"/>
      <c r="AT1578" s="99"/>
      <c r="AU1578" s="99"/>
      <c r="AV1578" s="99"/>
      <c r="AW1578" s="99"/>
      <c r="AX1578" s="99"/>
      <c r="AY1578" s="99"/>
    </row>
    <row r="1579" spans="30:51" ht="13">
      <c r="AD1579" s="99"/>
      <c r="AE1579" s="99"/>
      <c r="AF1579" s="99"/>
      <c r="AG1579" s="99"/>
      <c r="AH1579" s="99"/>
      <c r="AI1579" s="99"/>
      <c r="AJ1579" s="99"/>
      <c r="AK1579" s="99"/>
      <c r="AL1579" s="99"/>
      <c r="AM1579" s="99"/>
      <c r="AN1579" s="99"/>
      <c r="AO1579" s="99"/>
      <c r="AP1579" s="99"/>
      <c r="AQ1579" s="99"/>
      <c r="AR1579" s="99"/>
      <c r="AS1579" s="99"/>
      <c r="AT1579" s="99"/>
      <c r="AU1579" s="99"/>
      <c r="AV1579" s="99"/>
      <c r="AW1579" s="99"/>
      <c r="AX1579" s="99"/>
      <c r="AY1579" s="99"/>
    </row>
    <row r="1580" spans="30:51" ht="13">
      <c r="AD1580" s="99"/>
      <c r="AE1580" s="99"/>
      <c r="AF1580" s="99"/>
      <c r="AG1580" s="99"/>
      <c r="AH1580" s="99"/>
      <c r="AI1580" s="99"/>
      <c r="AJ1580" s="99"/>
      <c r="AK1580" s="99"/>
      <c r="AL1580" s="99"/>
      <c r="AM1580" s="99"/>
      <c r="AN1580" s="99"/>
      <c r="AO1580" s="99"/>
      <c r="AP1580" s="99"/>
      <c r="AQ1580" s="99"/>
      <c r="AR1580" s="99"/>
      <c r="AS1580" s="99"/>
      <c r="AT1580" s="99"/>
      <c r="AU1580" s="99"/>
      <c r="AV1580" s="99"/>
      <c r="AW1580" s="99"/>
      <c r="AX1580" s="99"/>
      <c r="AY1580" s="99"/>
    </row>
    <row r="1581" spans="30:51" ht="13">
      <c r="AD1581" s="99"/>
      <c r="AE1581" s="99"/>
      <c r="AF1581" s="99"/>
      <c r="AG1581" s="99"/>
      <c r="AH1581" s="99"/>
      <c r="AI1581" s="99"/>
      <c r="AJ1581" s="99"/>
      <c r="AK1581" s="99"/>
      <c r="AL1581" s="99"/>
      <c r="AM1581" s="99"/>
      <c r="AN1581" s="99"/>
      <c r="AO1581" s="99"/>
      <c r="AP1581" s="99"/>
      <c r="AQ1581" s="99"/>
      <c r="AR1581" s="99"/>
      <c r="AS1581" s="99"/>
      <c r="AT1581" s="99"/>
      <c r="AU1581" s="99"/>
      <c r="AV1581" s="99"/>
      <c r="AW1581" s="99"/>
      <c r="AX1581" s="99"/>
      <c r="AY1581" s="99"/>
    </row>
    <row r="1582" spans="30:51" ht="13">
      <c r="AD1582" s="99"/>
      <c r="AE1582" s="99"/>
      <c r="AF1582" s="99"/>
      <c r="AG1582" s="99"/>
      <c r="AH1582" s="99"/>
      <c r="AI1582" s="99"/>
      <c r="AJ1582" s="99"/>
      <c r="AK1582" s="99"/>
      <c r="AL1582" s="99"/>
      <c r="AM1582" s="99"/>
      <c r="AN1582" s="99"/>
      <c r="AO1582" s="99"/>
      <c r="AP1582" s="99"/>
      <c r="AQ1582" s="99"/>
      <c r="AR1582" s="99"/>
      <c r="AS1582" s="99"/>
      <c r="AT1582" s="99"/>
      <c r="AU1582" s="99"/>
      <c r="AV1582" s="99"/>
      <c r="AW1582" s="99"/>
      <c r="AX1582" s="99"/>
      <c r="AY1582" s="99"/>
    </row>
    <row r="1583" spans="30:51" ht="13">
      <c r="AD1583" s="99"/>
      <c r="AE1583" s="99"/>
      <c r="AF1583" s="99"/>
      <c r="AG1583" s="99"/>
      <c r="AH1583" s="99"/>
      <c r="AI1583" s="99"/>
      <c r="AJ1583" s="99"/>
      <c r="AK1583" s="99"/>
      <c r="AL1583" s="99"/>
      <c r="AM1583" s="99"/>
      <c r="AN1583" s="99"/>
      <c r="AO1583" s="99"/>
      <c r="AP1583" s="99"/>
      <c r="AQ1583" s="99"/>
      <c r="AR1583" s="99"/>
      <c r="AS1583" s="99"/>
      <c r="AT1583" s="99"/>
      <c r="AU1583" s="99"/>
      <c r="AV1583" s="99"/>
      <c r="AW1583" s="99"/>
      <c r="AX1583" s="99"/>
      <c r="AY1583" s="99"/>
    </row>
    <row r="1584" spans="30:51" ht="13">
      <c r="AD1584" s="99"/>
      <c r="AE1584" s="99"/>
      <c r="AF1584" s="99"/>
      <c r="AG1584" s="99"/>
      <c r="AH1584" s="99"/>
      <c r="AI1584" s="99"/>
      <c r="AJ1584" s="99"/>
      <c r="AK1584" s="99"/>
      <c r="AL1584" s="99"/>
      <c r="AM1584" s="99"/>
      <c r="AN1584" s="99"/>
      <c r="AO1584" s="99"/>
      <c r="AP1584" s="99"/>
      <c r="AQ1584" s="99"/>
      <c r="AR1584" s="99"/>
      <c r="AS1584" s="99"/>
      <c r="AT1584" s="99"/>
      <c r="AU1584" s="99"/>
      <c r="AV1584" s="99"/>
      <c r="AW1584" s="99"/>
      <c r="AX1584" s="99"/>
      <c r="AY1584" s="99"/>
    </row>
    <row r="1585" spans="30:51" ht="13">
      <c r="AD1585" s="99"/>
      <c r="AE1585" s="99"/>
      <c r="AF1585" s="99"/>
      <c r="AG1585" s="99"/>
      <c r="AH1585" s="99"/>
      <c r="AI1585" s="99"/>
      <c r="AJ1585" s="99"/>
      <c r="AK1585" s="99"/>
      <c r="AL1585" s="99"/>
      <c r="AM1585" s="99"/>
      <c r="AN1585" s="99"/>
      <c r="AO1585" s="99"/>
      <c r="AP1585" s="99"/>
      <c r="AQ1585" s="99"/>
      <c r="AR1585" s="99"/>
      <c r="AS1585" s="99"/>
      <c r="AT1585" s="99"/>
      <c r="AU1585" s="99"/>
      <c r="AV1585" s="99"/>
      <c r="AW1585" s="99"/>
      <c r="AX1585" s="99"/>
      <c r="AY1585" s="99"/>
    </row>
    <row r="1586" spans="30:51" ht="13">
      <c r="AD1586" s="99"/>
      <c r="AE1586" s="99"/>
      <c r="AF1586" s="99"/>
      <c r="AG1586" s="99"/>
      <c r="AH1586" s="99"/>
      <c r="AI1586" s="99"/>
      <c r="AJ1586" s="99"/>
      <c r="AK1586" s="99"/>
      <c r="AL1586" s="99"/>
      <c r="AM1586" s="99"/>
      <c r="AN1586" s="99"/>
      <c r="AO1586" s="99"/>
      <c r="AP1586" s="99"/>
      <c r="AQ1586" s="99"/>
      <c r="AR1586" s="99"/>
      <c r="AS1586" s="99"/>
      <c r="AT1586" s="99"/>
      <c r="AU1586" s="99"/>
      <c r="AV1586" s="99"/>
      <c r="AW1586" s="99"/>
      <c r="AX1586" s="99"/>
      <c r="AY1586" s="99"/>
    </row>
    <row r="1587" spans="30:51" ht="13">
      <c r="AD1587" s="99"/>
      <c r="AE1587" s="99"/>
      <c r="AF1587" s="99"/>
      <c r="AG1587" s="99"/>
      <c r="AH1587" s="99"/>
      <c r="AI1587" s="99"/>
      <c r="AJ1587" s="99"/>
      <c r="AK1587" s="99"/>
      <c r="AL1587" s="99"/>
      <c r="AM1587" s="99"/>
      <c r="AN1587" s="99"/>
      <c r="AO1587" s="99"/>
      <c r="AP1587" s="99"/>
      <c r="AQ1587" s="99"/>
      <c r="AR1587" s="99"/>
      <c r="AS1587" s="99"/>
      <c r="AT1587" s="99"/>
      <c r="AU1587" s="99"/>
      <c r="AV1587" s="99"/>
      <c r="AW1587" s="99"/>
      <c r="AX1587" s="99"/>
      <c r="AY1587" s="99"/>
    </row>
    <row r="1588" spans="30:51" ht="13">
      <c r="AD1588" s="99"/>
      <c r="AE1588" s="99"/>
      <c r="AF1588" s="99"/>
      <c r="AG1588" s="99"/>
      <c r="AH1588" s="99"/>
      <c r="AI1588" s="99"/>
      <c r="AJ1588" s="99"/>
      <c r="AK1588" s="99"/>
      <c r="AL1588" s="99"/>
      <c r="AM1588" s="99"/>
      <c r="AN1588" s="99"/>
      <c r="AO1588" s="99"/>
      <c r="AP1588" s="99"/>
      <c r="AQ1588" s="99"/>
      <c r="AR1588" s="99"/>
      <c r="AS1588" s="99"/>
      <c r="AT1588" s="99"/>
      <c r="AU1588" s="99"/>
      <c r="AV1588" s="99"/>
      <c r="AW1588" s="99"/>
      <c r="AX1588" s="99"/>
      <c r="AY1588" s="99"/>
    </row>
    <row r="1589" spans="30:51" ht="13">
      <c r="AD1589" s="99"/>
      <c r="AE1589" s="99"/>
      <c r="AF1589" s="99"/>
      <c r="AG1589" s="99"/>
      <c r="AH1589" s="99"/>
      <c r="AI1589" s="99"/>
      <c r="AJ1589" s="99"/>
      <c r="AK1589" s="99"/>
      <c r="AL1589" s="99"/>
      <c r="AM1589" s="99"/>
      <c r="AN1589" s="99"/>
      <c r="AO1589" s="99"/>
      <c r="AP1589" s="99"/>
      <c r="AQ1589" s="99"/>
      <c r="AR1589" s="99"/>
      <c r="AS1589" s="99"/>
      <c r="AT1589" s="99"/>
      <c r="AU1589" s="99"/>
      <c r="AV1589" s="99"/>
      <c r="AW1589" s="99"/>
      <c r="AX1589" s="99"/>
      <c r="AY1589" s="99"/>
    </row>
    <row r="1590" spans="30:51" ht="13">
      <c r="AD1590" s="99"/>
      <c r="AE1590" s="99"/>
      <c r="AF1590" s="99"/>
      <c r="AG1590" s="99"/>
      <c r="AH1590" s="99"/>
      <c r="AI1590" s="99"/>
      <c r="AJ1590" s="99"/>
      <c r="AK1590" s="99"/>
      <c r="AL1590" s="99"/>
      <c r="AM1590" s="99"/>
      <c r="AN1590" s="99"/>
      <c r="AO1590" s="99"/>
      <c r="AP1590" s="99"/>
      <c r="AQ1590" s="99"/>
      <c r="AR1590" s="99"/>
      <c r="AS1590" s="99"/>
      <c r="AT1590" s="99"/>
      <c r="AU1590" s="99"/>
      <c r="AV1590" s="99"/>
      <c r="AW1590" s="99"/>
      <c r="AX1590" s="99"/>
      <c r="AY1590" s="99"/>
    </row>
    <row r="1591" spans="30:51" ht="13">
      <c r="AD1591" s="99"/>
      <c r="AE1591" s="99"/>
      <c r="AF1591" s="99"/>
      <c r="AG1591" s="99"/>
      <c r="AH1591" s="99"/>
      <c r="AI1591" s="99"/>
      <c r="AJ1591" s="99"/>
      <c r="AK1591" s="99"/>
      <c r="AL1591" s="99"/>
      <c r="AM1591" s="99"/>
      <c r="AN1591" s="99"/>
      <c r="AO1591" s="99"/>
      <c r="AP1591" s="99"/>
      <c r="AQ1591" s="99"/>
      <c r="AR1591" s="99"/>
      <c r="AS1591" s="99"/>
      <c r="AT1591" s="99"/>
      <c r="AU1591" s="99"/>
      <c r="AV1591" s="99"/>
      <c r="AW1591" s="99"/>
      <c r="AX1591" s="99"/>
      <c r="AY1591" s="99"/>
    </row>
    <row r="1592" spans="30:51" ht="13">
      <c r="AD1592" s="99"/>
      <c r="AE1592" s="99"/>
      <c r="AF1592" s="99"/>
      <c r="AG1592" s="99"/>
      <c r="AH1592" s="99"/>
      <c r="AI1592" s="99"/>
      <c r="AJ1592" s="99"/>
      <c r="AK1592" s="99"/>
      <c r="AL1592" s="99"/>
      <c r="AM1592" s="99"/>
      <c r="AN1592" s="99"/>
      <c r="AO1592" s="99"/>
      <c r="AP1592" s="99"/>
      <c r="AQ1592" s="99"/>
      <c r="AR1592" s="99"/>
      <c r="AS1592" s="99"/>
      <c r="AT1592" s="99"/>
      <c r="AU1592" s="99"/>
      <c r="AV1592" s="99"/>
      <c r="AW1592" s="99"/>
      <c r="AX1592" s="99"/>
      <c r="AY1592" s="99"/>
    </row>
    <row r="1593" spans="30:51" ht="13">
      <c r="AD1593" s="99"/>
      <c r="AE1593" s="99"/>
      <c r="AF1593" s="99"/>
      <c r="AG1593" s="99"/>
      <c r="AH1593" s="99"/>
      <c r="AI1593" s="99"/>
      <c r="AJ1593" s="99"/>
      <c r="AK1593" s="99"/>
      <c r="AL1593" s="99"/>
      <c r="AM1593" s="99"/>
      <c r="AN1593" s="99"/>
      <c r="AO1593" s="99"/>
      <c r="AP1593" s="99"/>
      <c r="AQ1593" s="99"/>
      <c r="AR1593" s="99"/>
      <c r="AS1593" s="99"/>
      <c r="AT1593" s="99"/>
      <c r="AU1593" s="99"/>
      <c r="AV1593" s="99"/>
      <c r="AW1593" s="99"/>
      <c r="AX1593" s="99"/>
      <c r="AY1593" s="99"/>
    </row>
    <row r="1594" spans="30:51" ht="13">
      <c r="AD1594" s="99"/>
      <c r="AE1594" s="99"/>
      <c r="AF1594" s="99"/>
      <c r="AG1594" s="99"/>
      <c r="AH1594" s="99"/>
      <c r="AI1594" s="99"/>
      <c r="AJ1594" s="99"/>
      <c r="AK1594" s="99"/>
      <c r="AL1594" s="99"/>
      <c r="AM1594" s="99"/>
      <c r="AN1594" s="99"/>
      <c r="AO1594" s="99"/>
      <c r="AP1594" s="99"/>
      <c r="AQ1594" s="99"/>
      <c r="AR1594" s="99"/>
      <c r="AS1594" s="99"/>
      <c r="AT1594" s="99"/>
      <c r="AU1594" s="99"/>
      <c r="AV1594" s="99"/>
      <c r="AW1594" s="99"/>
      <c r="AX1594" s="99"/>
      <c r="AY1594" s="99"/>
    </row>
    <row r="1595" spans="30:51" ht="13">
      <c r="AD1595" s="99"/>
      <c r="AE1595" s="99"/>
      <c r="AF1595" s="99"/>
      <c r="AG1595" s="99"/>
      <c r="AH1595" s="99"/>
      <c r="AI1595" s="99"/>
      <c r="AJ1595" s="99"/>
      <c r="AK1595" s="99"/>
      <c r="AL1595" s="99"/>
      <c r="AM1595" s="99"/>
      <c r="AN1595" s="99"/>
      <c r="AO1595" s="99"/>
      <c r="AP1595" s="99"/>
      <c r="AQ1595" s="99"/>
      <c r="AR1595" s="99"/>
      <c r="AS1595" s="99"/>
      <c r="AT1595" s="99"/>
      <c r="AU1595" s="99"/>
      <c r="AV1595" s="99"/>
      <c r="AW1595" s="99"/>
      <c r="AX1595" s="99"/>
      <c r="AY1595" s="99"/>
    </row>
    <row r="1596" spans="30:51" ht="13">
      <c r="AD1596" s="99"/>
      <c r="AE1596" s="99"/>
      <c r="AF1596" s="99"/>
      <c r="AG1596" s="99"/>
      <c r="AH1596" s="99"/>
      <c r="AI1596" s="99"/>
      <c r="AJ1596" s="99"/>
      <c r="AK1596" s="99"/>
      <c r="AL1596" s="99"/>
      <c r="AM1596" s="99"/>
      <c r="AN1596" s="99"/>
      <c r="AO1596" s="99"/>
      <c r="AP1596" s="99"/>
      <c r="AQ1596" s="99"/>
      <c r="AR1596" s="99"/>
      <c r="AS1596" s="99"/>
      <c r="AT1596" s="99"/>
      <c r="AU1596" s="99"/>
      <c r="AV1596" s="99"/>
      <c r="AW1596" s="99"/>
      <c r="AX1596" s="99"/>
      <c r="AY1596" s="99"/>
    </row>
    <row r="1597" spans="30:51" ht="13">
      <c r="AD1597" s="99"/>
      <c r="AE1597" s="99"/>
      <c r="AF1597" s="99"/>
      <c r="AG1597" s="99"/>
      <c r="AH1597" s="99"/>
      <c r="AI1597" s="99"/>
      <c r="AJ1597" s="99"/>
      <c r="AK1597" s="99"/>
      <c r="AL1597" s="99"/>
      <c r="AM1597" s="99"/>
      <c r="AN1597" s="99"/>
      <c r="AO1597" s="99"/>
      <c r="AP1597" s="99"/>
      <c r="AQ1597" s="99"/>
      <c r="AR1597" s="99"/>
      <c r="AS1597" s="99"/>
      <c r="AT1597" s="99"/>
      <c r="AU1597" s="99"/>
      <c r="AV1597" s="99"/>
      <c r="AW1597" s="99"/>
      <c r="AX1597" s="99"/>
      <c r="AY1597" s="99"/>
    </row>
    <row r="1598" spans="30:51" ht="13">
      <c r="AD1598" s="99"/>
      <c r="AE1598" s="99"/>
      <c r="AF1598" s="99"/>
      <c r="AG1598" s="99"/>
      <c r="AH1598" s="99"/>
      <c r="AI1598" s="99"/>
      <c r="AJ1598" s="99"/>
      <c r="AK1598" s="99"/>
      <c r="AL1598" s="99"/>
      <c r="AM1598" s="99"/>
      <c r="AN1598" s="99"/>
      <c r="AO1598" s="99"/>
      <c r="AP1598" s="99"/>
      <c r="AQ1598" s="99"/>
      <c r="AR1598" s="99"/>
      <c r="AS1598" s="99"/>
      <c r="AT1598" s="99"/>
      <c r="AU1598" s="99"/>
      <c r="AV1598" s="99"/>
      <c r="AW1598" s="99"/>
      <c r="AX1598" s="99"/>
      <c r="AY1598" s="99"/>
    </row>
    <row r="1599" spans="30:51" ht="13">
      <c r="AD1599" s="99"/>
      <c r="AE1599" s="99"/>
      <c r="AF1599" s="99"/>
      <c r="AG1599" s="99"/>
      <c r="AH1599" s="99"/>
      <c r="AI1599" s="99"/>
      <c r="AJ1599" s="99"/>
      <c r="AK1599" s="99"/>
      <c r="AL1599" s="99"/>
      <c r="AM1599" s="99"/>
      <c r="AN1599" s="99"/>
      <c r="AO1599" s="99"/>
      <c r="AP1599" s="99"/>
      <c r="AQ1599" s="99"/>
      <c r="AR1599" s="99"/>
      <c r="AS1599" s="99"/>
      <c r="AT1599" s="99"/>
      <c r="AU1599" s="99"/>
      <c r="AV1599" s="99"/>
      <c r="AW1599" s="99"/>
      <c r="AX1599" s="99"/>
      <c r="AY1599" s="99"/>
    </row>
    <row r="1600" spans="30:51" ht="13">
      <c r="AD1600" s="99"/>
      <c r="AE1600" s="99"/>
      <c r="AF1600" s="99"/>
      <c r="AG1600" s="99"/>
      <c r="AH1600" s="99"/>
      <c r="AI1600" s="99"/>
      <c r="AJ1600" s="99"/>
      <c r="AK1600" s="99"/>
      <c r="AL1600" s="99"/>
      <c r="AM1600" s="99"/>
      <c r="AN1600" s="99"/>
      <c r="AO1600" s="99"/>
      <c r="AP1600" s="99"/>
      <c r="AQ1600" s="99"/>
      <c r="AR1600" s="99"/>
      <c r="AS1600" s="99"/>
      <c r="AT1600" s="99"/>
      <c r="AU1600" s="99"/>
      <c r="AV1600" s="99"/>
      <c r="AW1600" s="99"/>
      <c r="AX1600" s="99"/>
      <c r="AY1600" s="99"/>
    </row>
    <row r="1601" spans="30:51" ht="13">
      <c r="AD1601" s="99"/>
      <c r="AE1601" s="99"/>
      <c r="AF1601" s="99"/>
      <c r="AG1601" s="99"/>
      <c r="AH1601" s="99"/>
      <c r="AI1601" s="99"/>
      <c r="AJ1601" s="99"/>
      <c r="AK1601" s="99"/>
      <c r="AL1601" s="99"/>
      <c r="AM1601" s="99"/>
      <c r="AN1601" s="99"/>
      <c r="AO1601" s="99"/>
      <c r="AP1601" s="99"/>
      <c r="AQ1601" s="99"/>
      <c r="AR1601" s="99"/>
      <c r="AS1601" s="99"/>
      <c r="AT1601" s="99"/>
      <c r="AU1601" s="99"/>
      <c r="AV1601" s="99"/>
      <c r="AW1601" s="99"/>
      <c r="AX1601" s="99"/>
      <c r="AY1601" s="99"/>
    </row>
    <row r="1602" spans="30:51" ht="13">
      <c r="AD1602" s="99"/>
      <c r="AE1602" s="99"/>
      <c r="AF1602" s="99"/>
      <c r="AG1602" s="99"/>
      <c r="AH1602" s="99"/>
      <c r="AI1602" s="99"/>
      <c r="AJ1602" s="99"/>
      <c r="AK1602" s="99"/>
      <c r="AL1602" s="99"/>
      <c r="AM1602" s="99"/>
      <c r="AN1602" s="99"/>
      <c r="AO1602" s="99"/>
      <c r="AP1602" s="99"/>
      <c r="AQ1602" s="99"/>
      <c r="AR1602" s="99"/>
      <c r="AS1602" s="99"/>
      <c r="AT1602" s="99"/>
      <c r="AU1602" s="99"/>
      <c r="AV1602" s="99"/>
      <c r="AW1602" s="99"/>
      <c r="AX1602" s="99"/>
      <c r="AY1602" s="99"/>
    </row>
    <row r="1603" spans="30:51" ht="13">
      <c r="AD1603" s="99"/>
      <c r="AE1603" s="99"/>
      <c r="AF1603" s="99"/>
      <c r="AG1603" s="99"/>
      <c r="AH1603" s="99"/>
      <c r="AI1603" s="99"/>
      <c r="AJ1603" s="99"/>
      <c r="AK1603" s="99"/>
      <c r="AL1603" s="99"/>
      <c r="AM1603" s="99"/>
      <c r="AN1603" s="99"/>
      <c r="AO1603" s="99"/>
      <c r="AP1603" s="99"/>
      <c r="AQ1603" s="99"/>
      <c r="AR1603" s="99"/>
      <c r="AS1603" s="99"/>
      <c r="AT1603" s="99"/>
      <c r="AU1603" s="99"/>
      <c r="AV1603" s="99"/>
      <c r="AW1603" s="99"/>
      <c r="AX1603" s="99"/>
      <c r="AY1603" s="99"/>
    </row>
    <row r="1604" spans="30:51" ht="13">
      <c r="AD1604" s="99"/>
      <c r="AE1604" s="99"/>
      <c r="AF1604" s="99"/>
      <c r="AG1604" s="99"/>
      <c r="AH1604" s="99"/>
      <c r="AI1604" s="99"/>
      <c r="AJ1604" s="99"/>
      <c r="AK1604" s="99"/>
      <c r="AL1604" s="99"/>
      <c r="AM1604" s="99"/>
      <c r="AN1604" s="99"/>
      <c r="AO1604" s="99"/>
      <c r="AP1604" s="99"/>
      <c r="AQ1604" s="99"/>
      <c r="AR1604" s="99"/>
      <c r="AS1604" s="99"/>
      <c r="AT1604" s="99"/>
      <c r="AU1604" s="99"/>
      <c r="AV1604" s="99"/>
      <c r="AW1604" s="99"/>
      <c r="AX1604" s="99"/>
      <c r="AY1604" s="99"/>
    </row>
    <row r="1605" spans="30:51" ht="13">
      <c r="AD1605" s="99"/>
      <c r="AE1605" s="99"/>
      <c r="AF1605" s="99"/>
      <c r="AG1605" s="99"/>
      <c r="AH1605" s="99"/>
      <c r="AI1605" s="99"/>
      <c r="AJ1605" s="99"/>
      <c r="AK1605" s="99"/>
      <c r="AL1605" s="99"/>
      <c r="AM1605" s="99"/>
      <c r="AN1605" s="99"/>
      <c r="AO1605" s="99"/>
      <c r="AP1605" s="99"/>
      <c r="AQ1605" s="99"/>
      <c r="AR1605" s="99"/>
      <c r="AS1605" s="99"/>
      <c r="AT1605" s="99"/>
      <c r="AU1605" s="99"/>
      <c r="AV1605" s="99"/>
      <c r="AW1605" s="99"/>
      <c r="AX1605" s="99"/>
      <c r="AY1605" s="99"/>
    </row>
    <row r="1606" spans="30:51" ht="13">
      <c r="AD1606" s="99"/>
      <c r="AE1606" s="99"/>
      <c r="AF1606" s="99"/>
      <c r="AG1606" s="99"/>
      <c r="AH1606" s="99"/>
      <c r="AI1606" s="99"/>
      <c r="AJ1606" s="99"/>
      <c r="AK1606" s="99"/>
      <c r="AL1606" s="99"/>
      <c r="AM1606" s="99"/>
      <c r="AN1606" s="99"/>
      <c r="AO1606" s="99"/>
      <c r="AP1606" s="99"/>
      <c r="AQ1606" s="99"/>
      <c r="AR1606" s="99"/>
      <c r="AS1606" s="99"/>
      <c r="AT1606" s="99"/>
      <c r="AU1606" s="99"/>
      <c r="AV1606" s="99"/>
      <c r="AW1606" s="99"/>
      <c r="AX1606" s="99"/>
      <c r="AY1606" s="99"/>
    </row>
    <row r="1607" spans="30:51" ht="13">
      <c r="AD1607" s="99"/>
      <c r="AE1607" s="99"/>
      <c r="AF1607" s="99"/>
      <c r="AG1607" s="99"/>
      <c r="AH1607" s="99"/>
      <c r="AI1607" s="99"/>
      <c r="AJ1607" s="99"/>
      <c r="AK1607" s="99"/>
      <c r="AL1607" s="99"/>
      <c r="AM1607" s="99"/>
      <c r="AN1607" s="99"/>
      <c r="AO1607" s="99"/>
      <c r="AP1607" s="99"/>
      <c r="AQ1607" s="99"/>
      <c r="AR1607" s="99"/>
      <c r="AS1607" s="99"/>
      <c r="AT1607" s="99"/>
      <c r="AU1607" s="99"/>
      <c r="AV1607" s="99"/>
      <c r="AW1607" s="99"/>
      <c r="AX1607" s="99"/>
      <c r="AY1607" s="99"/>
    </row>
    <row r="1608" spans="30:51" ht="13">
      <c r="AD1608" s="99"/>
      <c r="AE1608" s="99"/>
      <c r="AF1608" s="99"/>
      <c r="AG1608" s="99"/>
      <c r="AH1608" s="99"/>
      <c r="AI1608" s="99"/>
      <c r="AJ1608" s="99"/>
      <c r="AK1608" s="99"/>
      <c r="AL1608" s="99"/>
      <c r="AM1608" s="99"/>
      <c r="AN1608" s="99"/>
      <c r="AO1608" s="99"/>
      <c r="AP1608" s="99"/>
      <c r="AQ1608" s="99"/>
      <c r="AR1608" s="99"/>
      <c r="AS1608" s="99"/>
      <c r="AT1608" s="99"/>
      <c r="AU1608" s="99"/>
      <c r="AV1608" s="99"/>
      <c r="AW1608" s="99"/>
      <c r="AX1608" s="99"/>
      <c r="AY1608" s="99"/>
    </row>
    <row r="1609" spans="30:51" ht="13">
      <c r="AD1609" s="99"/>
      <c r="AE1609" s="99"/>
      <c r="AF1609" s="99"/>
      <c r="AG1609" s="99"/>
      <c r="AH1609" s="99"/>
      <c r="AI1609" s="99"/>
      <c r="AJ1609" s="99"/>
      <c r="AK1609" s="99"/>
      <c r="AL1609" s="99"/>
      <c r="AM1609" s="99"/>
      <c r="AN1609" s="99"/>
      <c r="AO1609" s="99"/>
      <c r="AP1609" s="99"/>
      <c r="AQ1609" s="99"/>
      <c r="AR1609" s="99"/>
      <c r="AS1609" s="99"/>
      <c r="AT1609" s="99"/>
      <c r="AU1609" s="99"/>
      <c r="AV1609" s="99"/>
      <c r="AW1609" s="99"/>
      <c r="AX1609" s="99"/>
      <c r="AY1609" s="99"/>
    </row>
    <row r="1610" spans="30:51" ht="13">
      <c r="AD1610" s="99"/>
      <c r="AE1610" s="99"/>
      <c r="AF1610" s="99"/>
      <c r="AG1610" s="99"/>
      <c r="AH1610" s="99"/>
      <c r="AI1610" s="99"/>
      <c r="AJ1610" s="99"/>
      <c r="AK1610" s="99"/>
      <c r="AL1610" s="99"/>
      <c r="AM1610" s="99"/>
      <c r="AN1610" s="99"/>
      <c r="AO1610" s="99"/>
      <c r="AP1610" s="99"/>
      <c r="AQ1610" s="99"/>
      <c r="AR1610" s="99"/>
      <c r="AS1610" s="99"/>
      <c r="AT1610" s="99"/>
      <c r="AU1610" s="99"/>
      <c r="AV1610" s="99"/>
      <c r="AW1610" s="99"/>
      <c r="AX1610" s="99"/>
      <c r="AY1610" s="99"/>
    </row>
    <row r="1611" spans="30:51" ht="13">
      <c r="AD1611" s="99"/>
      <c r="AE1611" s="99"/>
      <c r="AF1611" s="99"/>
      <c r="AG1611" s="99"/>
      <c r="AH1611" s="99"/>
      <c r="AI1611" s="99"/>
      <c r="AJ1611" s="99"/>
      <c r="AK1611" s="99"/>
      <c r="AL1611" s="99"/>
      <c r="AM1611" s="99"/>
      <c r="AN1611" s="99"/>
      <c r="AO1611" s="99"/>
      <c r="AP1611" s="99"/>
      <c r="AQ1611" s="99"/>
      <c r="AR1611" s="99"/>
      <c r="AS1611" s="99"/>
      <c r="AT1611" s="99"/>
      <c r="AU1611" s="99"/>
      <c r="AV1611" s="99"/>
      <c r="AW1611" s="99"/>
      <c r="AX1611" s="99"/>
      <c r="AY1611" s="99"/>
    </row>
    <row r="1612" spans="30:51" ht="13">
      <c r="AD1612" s="99"/>
      <c r="AE1612" s="99"/>
      <c r="AF1612" s="99"/>
      <c r="AG1612" s="99"/>
      <c r="AH1612" s="99"/>
      <c r="AI1612" s="99"/>
      <c r="AJ1612" s="99"/>
      <c r="AK1612" s="99"/>
      <c r="AL1612" s="99"/>
      <c r="AM1612" s="99"/>
      <c r="AN1612" s="99"/>
      <c r="AO1612" s="99"/>
      <c r="AP1612" s="99"/>
      <c r="AQ1612" s="99"/>
      <c r="AR1612" s="99"/>
      <c r="AS1612" s="99"/>
      <c r="AT1612" s="99"/>
      <c r="AU1612" s="99"/>
      <c r="AV1612" s="99"/>
      <c r="AW1612" s="99"/>
      <c r="AX1612" s="99"/>
      <c r="AY1612" s="99"/>
    </row>
    <row r="1613" spans="30:51" ht="13">
      <c r="AD1613" s="99"/>
      <c r="AE1613" s="99"/>
      <c r="AF1613" s="99"/>
      <c r="AG1613" s="99"/>
      <c r="AH1613" s="99"/>
      <c r="AI1613" s="99"/>
      <c r="AJ1613" s="99"/>
      <c r="AK1613" s="99"/>
      <c r="AL1613" s="99"/>
      <c r="AM1613" s="99"/>
      <c r="AN1613" s="99"/>
      <c r="AO1613" s="99"/>
      <c r="AP1613" s="99"/>
      <c r="AQ1613" s="99"/>
      <c r="AR1613" s="99"/>
      <c r="AS1613" s="99"/>
      <c r="AT1613" s="99"/>
      <c r="AU1613" s="99"/>
      <c r="AV1613" s="99"/>
      <c r="AW1613" s="99"/>
      <c r="AX1613" s="99"/>
      <c r="AY1613" s="99"/>
    </row>
    <row r="1614" spans="30:51" ht="13">
      <c r="AD1614" s="99"/>
      <c r="AE1614" s="99"/>
      <c r="AF1614" s="99"/>
      <c r="AG1614" s="99"/>
      <c r="AH1614" s="99"/>
      <c r="AI1614" s="99"/>
      <c r="AJ1614" s="99"/>
      <c r="AK1614" s="99"/>
      <c r="AL1614" s="99"/>
      <c r="AM1614" s="99"/>
      <c r="AN1614" s="99"/>
      <c r="AO1614" s="99"/>
      <c r="AP1614" s="99"/>
      <c r="AQ1614" s="99"/>
      <c r="AR1614" s="99"/>
      <c r="AS1614" s="99"/>
      <c r="AT1614" s="99"/>
      <c r="AU1614" s="99"/>
      <c r="AV1614" s="99"/>
      <c r="AW1614" s="99"/>
      <c r="AX1614" s="99"/>
      <c r="AY1614" s="99"/>
    </row>
    <row r="1615" spans="30:51" ht="13">
      <c r="AD1615" s="99"/>
      <c r="AE1615" s="99"/>
      <c r="AF1615" s="99"/>
      <c r="AG1615" s="99"/>
      <c r="AH1615" s="99"/>
      <c r="AI1615" s="99"/>
      <c r="AJ1615" s="99"/>
      <c r="AK1615" s="99"/>
      <c r="AL1615" s="99"/>
      <c r="AM1615" s="99"/>
      <c r="AN1615" s="99"/>
      <c r="AO1615" s="99"/>
      <c r="AP1615" s="99"/>
      <c r="AQ1615" s="99"/>
      <c r="AR1615" s="99"/>
      <c r="AS1615" s="99"/>
      <c r="AT1615" s="99"/>
      <c r="AU1615" s="99"/>
      <c r="AV1615" s="99"/>
      <c r="AW1615" s="99"/>
      <c r="AX1615" s="99"/>
      <c r="AY1615" s="99"/>
    </row>
    <row r="1616" spans="30:51" ht="13">
      <c r="AD1616" s="99"/>
      <c r="AE1616" s="99"/>
      <c r="AF1616" s="99"/>
      <c r="AG1616" s="99"/>
      <c r="AH1616" s="99"/>
      <c r="AI1616" s="99"/>
      <c r="AJ1616" s="99"/>
      <c r="AK1616" s="99"/>
      <c r="AL1616" s="99"/>
      <c r="AM1616" s="99"/>
      <c r="AN1616" s="99"/>
      <c r="AO1616" s="99"/>
      <c r="AP1616" s="99"/>
      <c r="AQ1616" s="99"/>
      <c r="AR1616" s="99"/>
      <c r="AS1616" s="99"/>
      <c r="AT1616" s="99"/>
      <c r="AU1616" s="99"/>
      <c r="AV1616" s="99"/>
      <c r="AW1616" s="99"/>
      <c r="AX1616" s="99"/>
      <c r="AY1616" s="99"/>
    </row>
    <row r="1617" spans="30:51" ht="13">
      <c r="AD1617" s="99"/>
      <c r="AE1617" s="99"/>
      <c r="AF1617" s="99"/>
      <c r="AG1617" s="99"/>
      <c r="AH1617" s="99"/>
      <c r="AI1617" s="99"/>
      <c r="AJ1617" s="99"/>
      <c r="AK1617" s="99"/>
      <c r="AL1617" s="99"/>
      <c r="AM1617" s="99"/>
      <c r="AN1617" s="99"/>
      <c r="AO1617" s="99"/>
      <c r="AP1617" s="99"/>
      <c r="AQ1617" s="99"/>
      <c r="AR1617" s="99"/>
      <c r="AS1617" s="99"/>
      <c r="AT1617" s="99"/>
      <c r="AU1617" s="99"/>
      <c r="AV1617" s="99"/>
      <c r="AW1617" s="99"/>
      <c r="AX1617" s="99"/>
      <c r="AY1617" s="99"/>
    </row>
    <row r="1618" spans="30:51" ht="13">
      <c r="AD1618" s="99"/>
      <c r="AE1618" s="99"/>
      <c r="AF1618" s="99"/>
      <c r="AG1618" s="99"/>
      <c r="AH1618" s="99"/>
      <c r="AI1618" s="99"/>
      <c r="AJ1618" s="99"/>
      <c r="AK1618" s="99"/>
      <c r="AL1618" s="99"/>
      <c r="AM1618" s="99"/>
      <c r="AN1618" s="99"/>
      <c r="AO1618" s="99"/>
      <c r="AP1618" s="99"/>
      <c r="AQ1618" s="99"/>
      <c r="AR1618" s="99"/>
      <c r="AS1618" s="99"/>
      <c r="AT1618" s="99"/>
      <c r="AU1618" s="99"/>
      <c r="AV1618" s="99"/>
      <c r="AW1618" s="99"/>
      <c r="AX1618" s="99"/>
      <c r="AY1618" s="99"/>
    </row>
    <row r="1619" spans="30:51" ht="13">
      <c r="AD1619" s="99"/>
      <c r="AE1619" s="99"/>
      <c r="AF1619" s="99"/>
      <c r="AG1619" s="99"/>
      <c r="AH1619" s="99"/>
      <c r="AI1619" s="99"/>
      <c r="AJ1619" s="99"/>
      <c r="AK1619" s="99"/>
      <c r="AL1619" s="99"/>
      <c r="AM1619" s="99"/>
      <c r="AN1619" s="99"/>
      <c r="AO1619" s="99"/>
      <c r="AP1619" s="99"/>
      <c r="AQ1619" s="99"/>
      <c r="AR1619" s="99"/>
      <c r="AS1619" s="99"/>
      <c r="AT1619" s="99"/>
      <c r="AU1619" s="99"/>
      <c r="AV1619" s="99"/>
      <c r="AW1619" s="99"/>
      <c r="AX1619" s="99"/>
      <c r="AY1619" s="99"/>
    </row>
    <row r="1620" spans="30:51" ht="13">
      <c r="AD1620" s="99"/>
      <c r="AE1620" s="99"/>
      <c r="AF1620" s="99"/>
      <c r="AG1620" s="99"/>
      <c r="AH1620" s="99"/>
      <c r="AI1620" s="99"/>
      <c r="AJ1620" s="99"/>
      <c r="AK1620" s="99"/>
      <c r="AL1620" s="99"/>
      <c r="AM1620" s="99"/>
      <c r="AN1620" s="99"/>
      <c r="AO1620" s="99"/>
      <c r="AP1620" s="99"/>
      <c r="AQ1620" s="99"/>
      <c r="AR1620" s="99"/>
      <c r="AS1620" s="99"/>
      <c r="AT1620" s="99"/>
      <c r="AU1620" s="99"/>
      <c r="AV1620" s="99"/>
      <c r="AW1620" s="99"/>
      <c r="AX1620" s="99"/>
      <c r="AY1620" s="99"/>
    </row>
    <row r="1621" spans="30:51" ht="13">
      <c r="AD1621" s="99"/>
      <c r="AE1621" s="99"/>
      <c r="AF1621" s="99"/>
      <c r="AG1621" s="99"/>
      <c r="AH1621" s="99"/>
      <c r="AI1621" s="99"/>
      <c r="AJ1621" s="99"/>
      <c r="AK1621" s="99"/>
      <c r="AL1621" s="99"/>
      <c r="AM1621" s="99"/>
      <c r="AN1621" s="99"/>
      <c r="AO1621" s="99"/>
      <c r="AP1621" s="99"/>
      <c r="AQ1621" s="99"/>
      <c r="AR1621" s="99"/>
      <c r="AS1621" s="99"/>
      <c r="AT1621" s="99"/>
      <c r="AU1621" s="99"/>
      <c r="AV1621" s="99"/>
      <c r="AW1621" s="99"/>
      <c r="AX1621" s="99"/>
      <c r="AY1621" s="99"/>
    </row>
    <row r="1622" spans="30:51" ht="13">
      <c r="AD1622" s="99"/>
      <c r="AE1622" s="99"/>
      <c r="AF1622" s="99"/>
      <c r="AG1622" s="99"/>
      <c r="AH1622" s="99"/>
      <c r="AI1622" s="99"/>
      <c r="AJ1622" s="99"/>
      <c r="AK1622" s="99"/>
      <c r="AL1622" s="99"/>
      <c r="AM1622" s="99"/>
      <c r="AN1622" s="99"/>
      <c r="AO1622" s="99"/>
      <c r="AP1622" s="99"/>
      <c r="AQ1622" s="99"/>
      <c r="AR1622" s="99"/>
      <c r="AS1622" s="99"/>
      <c r="AT1622" s="99"/>
      <c r="AU1622" s="99"/>
      <c r="AV1622" s="99"/>
      <c r="AW1622" s="99"/>
      <c r="AX1622" s="99"/>
      <c r="AY1622" s="99"/>
    </row>
    <row r="1623" spans="30:51" ht="13">
      <c r="AD1623" s="99"/>
      <c r="AE1623" s="99"/>
      <c r="AF1623" s="99"/>
      <c r="AG1623" s="99"/>
      <c r="AH1623" s="99"/>
      <c r="AI1623" s="99"/>
      <c r="AJ1623" s="99"/>
      <c r="AK1623" s="99"/>
      <c r="AL1623" s="99"/>
      <c r="AM1623" s="99"/>
      <c r="AN1623" s="99"/>
      <c r="AO1623" s="99"/>
      <c r="AP1623" s="99"/>
      <c r="AQ1623" s="99"/>
      <c r="AR1623" s="99"/>
      <c r="AS1623" s="99"/>
      <c r="AT1623" s="99"/>
      <c r="AU1623" s="99"/>
      <c r="AV1623" s="99"/>
      <c r="AW1623" s="99"/>
      <c r="AX1623" s="99"/>
      <c r="AY1623" s="99"/>
    </row>
    <row r="1624" spans="30:51" ht="13">
      <c r="AD1624" s="99"/>
      <c r="AE1624" s="99"/>
      <c r="AF1624" s="99"/>
      <c r="AG1624" s="99"/>
      <c r="AH1624" s="99"/>
      <c r="AI1624" s="99"/>
      <c r="AJ1624" s="99"/>
      <c r="AK1624" s="99"/>
      <c r="AL1624" s="99"/>
      <c r="AM1624" s="99"/>
      <c r="AN1624" s="99"/>
      <c r="AO1624" s="99"/>
      <c r="AP1624" s="99"/>
      <c r="AQ1624" s="99"/>
      <c r="AR1624" s="99"/>
      <c r="AS1624" s="99"/>
      <c r="AT1624" s="99"/>
      <c r="AU1624" s="99"/>
      <c r="AV1624" s="99"/>
      <c r="AW1624" s="99"/>
      <c r="AX1624" s="99"/>
      <c r="AY1624" s="99"/>
    </row>
    <row r="1625" spans="30:51" ht="13">
      <c r="AD1625" s="99"/>
      <c r="AE1625" s="99"/>
      <c r="AF1625" s="99"/>
      <c r="AG1625" s="99"/>
      <c r="AH1625" s="99"/>
      <c r="AI1625" s="99"/>
      <c r="AJ1625" s="99"/>
      <c r="AK1625" s="99"/>
      <c r="AL1625" s="99"/>
      <c r="AM1625" s="99"/>
      <c r="AN1625" s="99"/>
      <c r="AO1625" s="99"/>
      <c r="AP1625" s="99"/>
      <c r="AQ1625" s="99"/>
      <c r="AR1625" s="99"/>
      <c r="AS1625" s="99"/>
      <c r="AT1625" s="99"/>
      <c r="AU1625" s="99"/>
      <c r="AV1625" s="99"/>
      <c r="AW1625" s="99"/>
      <c r="AX1625" s="99"/>
      <c r="AY1625" s="99"/>
    </row>
    <row r="1626" spans="30:51" ht="13">
      <c r="AD1626" s="99"/>
      <c r="AE1626" s="99"/>
      <c r="AF1626" s="99"/>
      <c r="AG1626" s="99"/>
      <c r="AH1626" s="99"/>
      <c r="AI1626" s="99"/>
      <c r="AJ1626" s="99"/>
      <c r="AK1626" s="99"/>
      <c r="AL1626" s="99"/>
      <c r="AM1626" s="99"/>
      <c r="AN1626" s="99"/>
      <c r="AO1626" s="99"/>
      <c r="AP1626" s="99"/>
      <c r="AQ1626" s="99"/>
      <c r="AR1626" s="99"/>
      <c r="AS1626" s="99"/>
      <c r="AT1626" s="99"/>
      <c r="AU1626" s="99"/>
      <c r="AV1626" s="99"/>
      <c r="AW1626" s="99"/>
      <c r="AX1626" s="99"/>
      <c r="AY1626" s="99"/>
    </row>
    <row r="1627" spans="30:51" ht="13">
      <c r="AD1627" s="99"/>
      <c r="AE1627" s="99"/>
      <c r="AF1627" s="99"/>
      <c r="AG1627" s="99"/>
      <c r="AH1627" s="99"/>
      <c r="AI1627" s="99"/>
      <c r="AJ1627" s="99"/>
      <c r="AK1627" s="99"/>
      <c r="AL1627" s="99"/>
      <c r="AM1627" s="99"/>
      <c r="AN1627" s="99"/>
      <c r="AO1627" s="99"/>
      <c r="AP1627" s="99"/>
      <c r="AQ1627" s="99"/>
      <c r="AR1627" s="99"/>
      <c r="AS1627" s="99"/>
      <c r="AT1627" s="99"/>
      <c r="AU1627" s="99"/>
      <c r="AV1627" s="99"/>
      <c r="AW1627" s="99"/>
      <c r="AX1627" s="99"/>
      <c r="AY1627" s="99"/>
    </row>
    <row r="1628" spans="30:51" ht="13">
      <c r="AD1628" s="99"/>
      <c r="AE1628" s="99"/>
      <c r="AF1628" s="99"/>
      <c r="AG1628" s="99"/>
      <c r="AH1628" s="99"/>
      <c r="AI1628" s="99"/>
      <c r="AJ1628" s="99"/>
      <c r="AK1628" s="99"/>
      <c r="AL1628" s="99"/>
      <c r="AM1628" s="99"/>
      <c r="AN1628" s="99"/>
      <c r="AO1628" s="99"/>
      <c r="AP1628" s="99"/>
      <c r="AQ1628" s="99"/>
      <c r="AR1628" s="99"/>
      <c r="AS1628" s="99"/>
      <c r="AT1628" s="99"/>
      <c r="AU1628" s="99"/>
      <c r="AV1628" s="99"/>
      <c r="AW1628" s="99"/>
      <c r="AX1628" s="99"/>
      <c r="AY1628" s="99"/>
    </row>
    <row r="1629" spans="30:51" ht="13">
      <c r="AD1629" s="99"/>
      <c r="AE1629" s="99"/>
      <c r="AF1629" s="99"/>
      <c r="AG1629" s="99"/>
      <c r="AH1629" s="99"/>
      <c r="AI1629" s="99"/>
      <c r="AJ1629" s="99"/>
      <c r="AK1629" s="99"/>
      <c r="AL1629" s="99"/>
      <c r="AM1629" s="99"/>
      <c r="AN1629" s="99"/>
      <c r="AO1629" s="99"/>
      <c r="AP1629" s="99"/>
      <c r="AQ1629" s="99"/>
      <c r="AR1629" s="99"/>
      <c r="AS1629" s="99"/>
      <c r="AT1629" s="99"/>
      <c r="AU1629" s="99"/>
      <c r="AV1629" s="99"/>
      <c r="AW1629" s="99"/>
      <c r="AX1629" s="99"/>
      <c r="AY1629" s="99"/>
    </row>
    <row r="1630" spans="30:51" ht="13">
      <c r="AD1630" s="99"/>
      <c r="AE1630" s="99"/>
      <c r="AF1630" s="99"/>
      <c r="AG1630" s="99"/>
      <c r="AH1630" s="99"/>
      <c r="AI1630" s="99"/>
      <c r="AJ1630" s="99"/>
      <c r="AK1630" s="99"/>
      <c r="AL1630" s="99"/>
      <c r="AM1630" s="99"/>
      <c r="AN1630" s="99"/>
      <c r="AO1630" s="99"/>
      <c r="AP1630" s="99"/>
      <c r="AQ1630" s="99"/>
      <c r="AR1630" s="99"/>
      <c r="AS1630" s="99"/>
      <c r="AT1630" s="99"/>
      <c r="AU1630" s="99"/>
      <c r="AV1630" s="99"/>
      <c r="AW1630" s="99"/>
      <c r="AX1630" s="99"/>
      <c r="AY1630" s="99"/>
    </row>
    <row r="1631" spans="30:51" ht="13">
      <c r="AD1631" s="99"/>
      <c r="AE1631" s="99"/>
      <c r="AF1631" s="99"/>
      <c r="AG1631" s="99"/>
      <c r="AH1631" s="99"/>
      <c r="AI1631" s="99"/>
      <c r="AJ1631" s="99"/>
      <c r="AK1631" s="99"/>
      <c r="AL1631" s="99"/>
      <c r="AM1631" s="99"/>
      <c r="AN1631" s="99"/>
      <c r="AO1631" s="99"/>
      <c r="AP1631" s="99"/>
      <c r="AQ1631" s="99"/>
      <c r="AR1631" s="99"/>
      <c r="AS1631" s="99"/>
      <c r="AT1631" s="99"/>
      <c r="AU1631" s="99"/>
      <c r="AV1631" s="99"/>
      <c r="AW1631" s="99"/>
      <c r="AX1631" s="99"/>
      <c r="AY1631" s="99"/>
    </row>
    <row r="1632" spans="30:51" ht="13">
      <c r="AD1632" s="99"/>
      <c r="AE1632" s="99"/>
      <c r="AF1632" s="99"/>
      <c r="AG1632" s="99"/>
      <c r="AH1632" s="99"/>
      <c r="AI1632" s="99"/>
      <c r="AJ1632" s="99"/>
      <c r="AK1632" s="99"/>
      <c r="AL1632" s="99"/>
      <c r="AM1632" s="99"/>
      <c r="AN1632" s="99"/>
      <c r="AO1632" s="99"/>
      <c r="AP1632" s="99"/>
      <c r="AQ1632" s="99"/>
      <c r="AR1632" s="99"/>
      <c r="AS1632" s="99"/>
      <c r="AT1632" s="99"/>
      <c r="AU1632" s="99"/>
      <c r="AV1632" s="99"/>
      <c r="AW1632" s="99"/>
      <c r="AX1632" s="99"/>
      <c r="AY1632" s="99"/>
    </row>
    <row r="1633" spans="30:51" ht="13">
      <c r="AD1633" s="99"/>
      <c r="AE1633" s="99"/>
      <c r="AF1633" s="99"/>
      <c r="AG1633" s="99"/>
      <c r="AH1633" s="99"/>
      <c r="AI1633" s="99"/>
      <c r="AJ1633" s="99"/>
      <c r="AK1633" s="99"/>
      <c r="AL1633" s="99"/>
      <c r="AM1633" s="99"/>
      <c r="AN1633" s="99"/>
      <c r="AO1633" s="99"/>
      <c r="AP1633" s="99"/>
      <c r="AQ1633" s="99"/>
      <c r="AR1633" s="99"/>
      <c r="AS1633" s="99"/>
      <c r="AT1633" s="99"/>
      <c r="AU1633" s="99"/>
      <c r="AV1633" s="99"/>
      <c r="AW1633" s="99"/>
      <c r="AX1633" s="99"/>
      <c r="AY1633" s="99"/>
    </row>
    <row r="1634" spans="30:51" ht="13">
      <c r="AD1634" s="99"/>
      <c r="AE1634" s="99"/>
      <c r="AF1634" s="99"/>
      <c r="AG1634" s="99"/>
      <c r="AH1634" s="99"/>
      <c r="AI1634" s="99"/>
      <c r="AJ1634" s="99"/>
      <c r="AK1634" s="99"/>
      <c r="AL1634" s="99"/>
      <c r="AM1634" s="99"/>
      <c r="AN1634" s="99"/>
      <c r="AO1634" s="99"/>
      <c r="AP1634" s="99"/>
      <c r="AQ1634" s="99"/>
      <c r="AR1634" s="99"/>
      <c r="AS1634" s="99"/>
      <c r="AT1634" s="99"/>
      <c r="AU1634" s="99"/>
      <c r="AV1634" s="99"/>
      <c r="AW1634" s="99"/>
      <c r="AX1634" s="99"/>
      <c r="AY1634" s="99"/>
    </row>
    <row r="1635" spans="30:51" ht="13">
      <c r="AD1635" s="99"/>
      <c r="AE1635" s="99"/>
      <c r="AF1635" s="99"/>
      <c r="AG1635" s="99"/>
      <c r="AH1635" s="99"/>
      <c r="AI1635" s="99"/>
      <c r="AJ1635" s="99"/>
      <c r="AK1635" s="99"/>
      <c r="AL1635" s="99"/>
      <c r="AM1635" s="99"/>
      <c r="AN1635" s="99"/>
      <c r="AO1635" s="99"/>
      <c r="AP1635" s="99"/>
      <c r="AQ1635" s="99"/>
      <c r="AR1635" s="99"/>
      <c r="AS1635" s="99"/>
      <c r="AT1635" s="99"/>
      <c r="AU1635" s="99"/>
      <c r="AV1635" s="99"/>
      <c r="AW1635" s="99"/>
      <c r="AX1635" s="99"/>
      <c r="AY1635" s="99"/>
    </row>
    <row r="1636" spans="30:51" ht="13">
      <c r="AD1636" s="99"/>
      <c r="AE1636" s="99"/>
      <c r="AF1636" s="99"/>
      <c r="AG1636" s="99"/>
      <c r="AH1636" s="99"/>
      <c r="AI1636" s="99"/>
      <c r="AJ1636" s="99"/>
      <c r="AK1636" s="99"/>
      <c r="AL1636" s="99"/>
      <c r="AM1636" s="99"/>
      <c r="AN1636" s="99"/>
      <c r="AO1636" s="99"/>
      <c r="AP1636" s="99"/>
      <c r="AQ1636" s="99"/>
      <c r="AR1636" s="99"/>
      <c r="AS1636" s="99"/>
      <c r="AT1636" s="99"/>
      <c r="AU1636" s="99"/>
      <c r="AV1636" s="99"/>
      <c r="AW1636" s="99"/>
      <c r="AX1636" s="99"/>
      <c r="AY1636" s="99"/>
    </row>
    <row r="1637" spans="30:51" ht="13">
      <c r="AD1637" s="99"/>
      <c r="AE1637" s="99"/>
      <c r="AF1637" s="99"/>
      <c r="AG1637" s="99"/>
      <c r="AH1637" s="99"/>
      <c r="AI1637" s="99"/>
      <c r="AJ1637" s="99"/>
      <c r="AK1637" s="99"/>
      <c r="AL1637" s="99"/>
      <c r="AM1637" s="99"/>
      <c r="AN1637" s="99"/>
      <c r="AO1637" s="99"/>
      <c r="AP1637" s="99"/>
      <c r="AQ1637" s="99"/>
      <c r="AR1637" s="99"/>
      <c r="AS1637" s="99"/>
      <c r="AT1637" s="99"/>
      <c r="AU1637" s="99"/>
      <c r="AV1637" s="99"/>
      <c r="AW1637" s="99"/>
      <c r="AX1637" s="99"/>
      <c r="AY1637" s="99"/>
    </row>
    <row r="1638" spans="30:51" ht="13">
      <c r="AD1638" s="99"/>
      <c r="AE1638" s="99"/>
      <c r="AF1638" s="99"/>
      <c r="AG1638" s="99"/>
      <c r="AH1638" s="99"/>
      <c r="AI1638" s="99"/>
      <c r="AJ1638" s="99"/>
      <c r="AK1638" s="99"/>
      <c r="AL1638" s="99"/>
      <c r="AM1638" s="99"/>
      <c r="AN1638" s="99"/>
      <c r="AO1638" s="99"/>
      <c r="AP1638" s="99"/>
      <c r="AQ1638" s="99"/>
      <c r="AR1638" s="99"/>
      <c r="AS1638" s="99"/>
      <c r="AT1638" s="99"/>
      <c r="AU1638" s="99"/>
      <c r="AV1638" s="99"/>
      <c r="AW1638" s="99"/>
      <c r="AX1638" s="99"/>
      <c r="AY1638" s="99"/>
    </row>
    <row r="1639" spans="30:51" ht="13">
      <c r="AD1639" s="99"/>
      <c r="AE1639" s="99"/>
      <c r="AF1639" s="99"/>
      <c r="AG1639" s="99"/>
      <c r="AH1639" s="99"/>
      <c r="AI1639" s="99"/>
      <c r="AJ1639" s="99"/>
      <c r="AK1639" s="99"/>
      <c r="AL1639" s="99"/>
      <c r="AM1639" s="99"/>
      <c r="AN1639" s="99"/>
      <c r="AO1639" s="99"/>
      <c r="AP1639" s="99"/>
      <c r="AQ1639" s="99"/>
      <c r="AR1639" s="99"/>
      <c r="AS1639" s="99"/>
      <c r="AT1639" s="99"/>
      <c r="AU1639" s="99"/>
      <c r="AV1639" s="99"/>
      <c r="AW1639" s="99"/>
      <c r="AX1639" s="99"/>
      <c r="AY1639" s="99"/>
    </row>
    <row r="1640" spans="30:51" ht="13">
      <c r="AD1640" s="99"/>
      <c r="AE1640" s="99"/>
      <c r="AF1640" s="99"/>
      <c r="AG1640" s="99"/>
      <c r="AH1640" s="99"/>
      <c r="AI1640" s="99"/>
      <c r="AJ1640" s="99"/>
      <c r="AK1640" s="99"/>
      <c r="AL1640" s="99"/>
      <c r="AM1640" s="99"/>
      <c r="AN1640" s="99"/>
      <c r="AO1640" s="99"/>
      <c r="AP1640" s="99"/>
      <c r="AQ1640" s="99"/>
      <c r="AR1640" s="99"/>
      <c r="AS1640" s="99"/>
      <c r="AT1640" s="99"/>
      <c r="AU1640" s="99"/>
      <c r="AV1640" s="99"/>
      <c r="AW1640" s="99"/>
      <c r="AX1640" s="99"/>
      <c r="AY1640" s="99"/>
    </row>
    <row r="1641" spans="30:51" ht="13">
      <c r="AD1641" s="99"/>
      <c r="AE1641" s="99"/>
      <c r="AF1641" s="99"/>
      <c r="AG1641" s="99"/>
      <c r="AH1641" s="99"/>
      <c r="AI1641" s="99"/>
      <c r="AJ1641" s="99"/>
      <c r="AK1641" s="99"/>
      <c r="AL1641" s="99"/>
      <c r="AM1641" s="99"/>
      <c r="AN1641" s="99"/>
      <c r="AO1641" s="99"/>
      <c r="AP1641" s="99"/>
      <c r="AQ1641" s="99"/>
      <c r="AR1641" s="99"/>
      <c r="AS1641" s="99"/>
      <c r="AT1641" s="99"/>
      <c r="AU1641" s="99"/>
      <c r="AV1641" s="99"/>
      <c r="AW1641" s="99"/>
      <c r="AX1641" s="99"/>
      <c r="AY1641" s="99"/>
    </row>
    <row r="1642" spans="30:51" ht="13">
      <c r="AD1642" s="99"/>
      <c r="AE1642" s="99"/>
      <c r="AF1642" s="99"/>
      <c r="AG1642" s="99"/>
      <c r="AH1642" s="99"/>
      <c r="AI1642" s="99"/>
      <c r="AJ1642" s="99"/>
      <c r="AK1642" s="99"/>
      <c r="AL1642" s="99"/>
      <c r="AM1642" s="99"/>
      <c r="AN1642" s="99"/>
      <c r="AO1642" s="99"/>
      <c r="AP1642" s="99"/>
      <c r="AQ1642" s="99"/>
      <c r="AR1642" s="99"/>
      <c r="AS1642" s="99"/>
      <c r="AT1642" s="99"/>
      <c r="AU1642" s="99"/>
      <c r="AV1642" s="99"/>
      <c r="AW1642" s="99"/>
      <c r="AX1642" s="99"/>
      <c r="AY1642" s="99"/>
    </row>
    <row r="1643" spans="30:51" ht="13">
      <c r="AD1643" s="99"/>
      <c r="AE1643" s="99"/>
      <c r="AF1643" s="99"/>
      <c r="AG1643" s="99"/>
      <c r="AH1643" s="99"/>
      <c r="AI1643" s="99"/>
      <c r="AJ1643" s="99"/>
      <c r="AK1643" s="99"/>
      <c r="AL1643" s="99"/>
      <c r="AM1643" s="99"/>
      <c r="AN1643" s="99"/>
      <c r="AO1643" s="99"/>
      <c r="AP1643" s="99"/>
      <c r="AQ1643" s="99"/>
      <c r="AR1643" s="99"/>
      <c r="AS1643" s="99"/>
      <c r="AT1643" s="99"/>
      <c r="AU1643" s="99"/>
      <c r="AV1643" s="99"/>
      <c r="AW1643" s="99"/>
      <c r="AX1643" s="99"/>
      <c r="AY1643" s="99"/>
    </row>
    <row r="1644" spans="30:51" ht="13">
      <c r="AD1644" s="99"/>
      <c r="AE1644" s="99"/>
      <c r="AF1644" s="99"/>
      <c r="AG1644" s="99"/>
      <c r="AH1644" s="99"/>
      <c r="AI1644" s="99"/>
      <c r="AJ1644" s="99"/>
      <c r="AK1644" s="99"/>
      <c r="AL1644" s="99"/>
      <c r="AM1644" s="99"/>
      <c r="AN1644" s="99"/>
      <c r="AO1644" s="99"/>
      <c r="AP1644" s="99"/>
      <c r="AQ1644" s="99"/>
      <c r="AR1644" s="99"/>
      <c r="AS1644" s="99"/>
      <c r="AT1644" s="99"/>
      <c r="AU1644" s="99"/>
      <c r="AV1644" s="99"/>
      <c r="AW1644" s="99"/>
      <c r="AX1644" s="99"/>
      <c r="AY1644" s="99"/>
    </row>
    <row r="1645" spans="30:51" ht="13">
      <c r="AD1645" s="99"/>
      <c r="AE1645" s="99"/>
      <c r="AF1645" s="99"/>
      <c r="AG1645" s="99"/>
      <c r="AH1645" s="99"/>
      <c r="AI1645" s="99"/>
      <c r="AJ1645" s="99"/>
      <c r="AK1645" s="99"/>
      <c r="AL1645" s="99"/>
      <c r="AM1645" s="99"/>
      <c r="AN1645" s="99"/>
      <c r="AO1645" s="99"/>
      <c r="AP1645" s="99"/>
      <c r="AQ1645" s="99"/>
      <c r="AR1645" s="99"/>
      <c r="AS1645" s="99"/>
      <c r="AT1645" s="99"/>
      <c r="AU1645" s="99"/>
      <c r="AV1645" s="99"/>
      <c r="AW1645" s="99"/>
      <c r="AX1645" s="99"/>
      <c r="AY1645" s="99"/>
    </row>
    <row r="1646" spans="30:51" ht="13">
      <c r="AD1646" s="99"/>
      <c r="AE1646" s="99"/>
      <c r="AF1646" s="99"/>
      <c r="AG1646" s="99"/>
      <c r="AH1646" s="99"/>
      <c r="AI1646" s="99"/>
      <c r="AJ1646" s="99"/>
      <c r="AK1646" s="99"/>
      <c r="AL1646" s="99"/>
      <c r="AM1646" s="99"/>
      <c r="AN1646" s="99"/>
      <c r="AO1646" s="99"/>
      <c r="AP1646" s="99"/>
      <c r="AQ1646" s="99"/>
      <c r="AR1646" s="99"/>
      <c r="AS1646" s="99"/>
      <c r="AT1646" s="99"/>
      <c r="AU1646" s="99"/>
      <c r="AV1646" s="99"/>
      <c r="AW1646" s="99"/>
      <c r="AX1646" s="99"/>
      <c r="AY1646" s="99"/>
    </row>
    <row r="1647" spans="30:51" ht="13">
      <c r="AD1647" s="99"/>
      <c r="AE1647" s="99"/>
      <c r="AF1647" s="99"/>
      <c r="AG1647" s="99"/>
      <c r="AH1647" s="99"/>
      <c r="AI1647" s="99"/>
      <c r="AJ1647" s="99"/>
      <c r="AK1647" s="99"/>
      <c r="AL1647" s="99"/>
      <c r="AM1647" s="99"/>
      <c r="AN1647" s="99"/>
      <c r="AO1647" s="99"/>
      <c r="AP1647" s="99"/>
      <c r="AQ1647" s="99"/>
      <c r="AR1647" s="99"/>
      <c r="AS1647" s="99"/>
      <c r="AT1647" s="99"/>
      <c r="AU1647" s="99"/>
      <c r="AV1647" s="99"/>
      <c r="AW1647" s="99"/>
      <c r="AX1647" s="99"/>
      <c r="AY1647" s="99"/>
    </row>
    <row r="1648" spans="30:51" ht="13">
      <c r="AD1648" s="99"/>
      <c r="AE1648" s="99"/>
      <c r="AF1648" s="99"/>
      <c r="AG1648" s="99"/>
      <c r="AH1648" s="99"/>
      <c r="AI1648" s="99"/>
      <c r="AJ1648" s="99"/>
      <c r="AK1648" s="99"/>
      <c r="AL1648" s="99"/>
      <c r="AM1648" s="99"/>
      <c r="AN1648" s="99"/>
      <c r="AO1648" s="99"/>
      <c r="AP1648" s="99"/>
      <c r="AQ1648" s="99"/>
      <c r="AR1648" s="99"/>
      <c r="AS1648" s="99"/>
      <c r="AT1648" s="99"/>
      <c r="AU1648" s="99"/>
      <c r="AV1648" s="99"/>
      <c r="AW1648" s="99"/>
      <c r="AX1648" s="99"/>
      <c r="AY1648" s="99"/>
    </row>
    <row r="1649" spans="30:51" ht="13">
      <c r="AD1649" s="99"/>
      <c r="AE1649" s="99"/>
      <c r="AF1649" s="99"/>
      <c r="AG1649" s="99"/>
      <c r="AH1649" s="99"/>
      <c r="AI1649" s="99"/>
      <c r="AJ1649" s="99"/>
      <c r="AK1649" s="99"/>
      <c r="AL1649" s="99"/>
      <c r="AM1649" s="99"/>
      <c r="AN1649" s="99"/>
      <c r="AO1649" s="99"/>
      <c r="AP1649" s="99"/>
      <c r="AQ1649" s="99"/>
      <c r="AR1649" s="99"/>
      <c r="AS1649" s="99"/>
      <c r="AT1649" s="99"/>
      <c r="AU1649" s="99"/>
      <c r="AV1649" s="99"/>
      <c r="AW1649" s="99"/>
      <c r="AX1649" s="99"/>
      <c r="AY1649" s="99"/>
    </row>
    <row r="1650" spans="30:51" ht="13">
      <c r="AD1650" s="99"/>
      <c r="AE1650" s="99"/>
      <c r="AF1650" s="99"/>
      <c r="AG1650" s="99"/>
      <c r="AH1650" s="99"/>
      <c r="AI1650" s="99"/>
      <c r="AJ1650" s="99"/>
      <c r="AK1650" s="99"/>
      <c r="AL1650" s="99"/>
      <c r="AM1650" s="99"/>
      <c r="AN1650" s="99"/>
      <c r="AO1650" s="99"/>
      <c r="AP1650" s="99"/>
      <c r="AQ1650" s="99"/>
      <c r="AR1650" s="99"/>
      <c r="AS1650" s="99"/>
      <c r="AT1650" s="99"/>
      <c r="AU1650" s="99"/>
      <c r="AV1650" s="99"/>
      <c r="AW1650" s="99"/>
      <c r="AX1650" s="99"/>
      <c r="AY1650" s="99"/>
    </row>
    <row r="1651" spans="30:51" ht="13">
      <c r="AD1651" s="99"/>
      <c r="AE1651" s="99"/>
      <c r="AF1651" s="99"/>
      <c r="AG1651" s="99"/>
      <c r="AH1651" s="99"/>
      <c r="AI1651" s="99"/>
      <c r="AJ1651" s="99"/>
      <c r="AK1651" s="99"/>
      <c r="AL1651" s="99"/>
      <c r="AM1651" s="99"/>
      <c r="AN1651" s="99"/>
      <c r="AO1651" s="99"/>
      <c r="AP1651" s="99"/>
      <c r="AQ1651" s="99"/>
      <c r="AR1651" s="99"/>
      <c r="AS1651" s="99"/>
      <c r="AT1651" s="99"/>
      <c r="AU1651" s="99"/>
      <c r="AV1651" s="99"/>
      <c r="AW1651" s="99"/>
      <c r="AX1651" s="99"/>
      <c r="AY1651" s="99"/>
    </row>
    <row r="1652" spans="30:51" ht="13">
      <c r="AD1652" s="99"/>
      <c r="AE1652" s="99"/>
      <c r="AF1652" s="99"/>
      <c r="AG1652" s="99"/>
      <c r="AH1652" s="99"/>
      <c r="AI1652" s="99"/>
      <c r="AJ1652" s="99"/>
      <c r="AK1652" s="99"/>
      <c r="AL1652" s="99"/>
      <c r="AM1652" s="99"/>
      <c r="AN1652" s="99"/>
      <c r="AO1652" s="99"/>
      <c r="AP1652" s="99"/>
      <c r="AQ1652" s="99"/>
      <c r="AR1652" s="99"/>
      <c r="AS1652" s="99"/>
      <c r="AT1652" s="99"/>
      <c r="AU1652" s="99"/>
      <c r="AV1652" s="99"/>
      <c r="AW1652" s="99"/>
      <c r="AX1652" s="99"/>
      <c r="AY1652" s="99"/>
    </row>
    <row r="1653" spans="30:51" ht="13">
      <c r="AD1653" s="99"/>
      <c r="AE1653" s="99"/>
      <c r="AF1653" s="99"/>
      <c r="AG1653" s="99"/>
      <c r="AH1653" s="99"/>
      <c r="AI1653" s="99"/>
      <c r="AJ1653" s="99"/>
      <c r="AK1653" s="99"/>
      <c r="AL1653" s="99"/>
      <c r="AM1653" s="99"/>
      <c r="AN1653" s="99"/>
      <c r="AO1653" s="99"/>
      <c r="AP1653" s="99"/>
      <c r="AQ1653" s="99"/>
      <c r="AR1653" s="99"/>
      <c r="AS1653" s="99"/>
      <c r="AT1653" s="99"/>
      <c r="AU1653" s="99"/>
      <c r="AV1653" s="99"/>
      <c r="AW1653" s="99"/>
      <c r="AX1653" s="99"/>
      <c r="AY1653" s="99"/>
    </row>
    <row r="1654" spans="30:51" ht="13">
      <c r="AD1654" s="99"/>
      <c r="AE1654" s="99"/>
      <c r="AF1654" s="99"/>
      <c r="AG1654" s="99"/>
      <c r="AH1654" s="99"/>
      <c r="AI1654" s="99"/>
      <c r="AJ1654" s="99"/>
      <c r="AK1654" s="99"/>
      <c r="AL1654" s="99"/>
      <c r="AM1654" s="99"/>
      <c r="AN1654" s="99"/>
      <c r="AO1654" s="99"/>
      <c r="AP1654" s="99"/>
      <c r="AQ1654" s="99"/>
      <c r="AR1654" s="99"/>
      <c r="AS1654" s="99"/>
      <c r="AT1654" s="99"/>
      <c r="AU1654" s="99"/>
      <c r="AV1654" s="99"/>
      <c r="AW1654" s="99"/>
      <c r="AX1654" s="99"/>
      <c r="AY1654" s="99"/>
    </row>
    <row r="1655" spans="30:51" ht="13">
      <c r="AD1655" s="99"/>
      <c r="AE1655" s="99"/>
      <c r="AF1655" s="99"/>
      <c r="AG1655" s="99"/>
      <c r="AH1655" s="99"/>
      <c r="AI1655" s="99"/>
      <c r="AJ1655" s="99"/>
      <c r="AK1655" s="99"/>
      <c r="AL1655" s="99"/>
      <c r="AM1655" s="99"/>
      <c r="AN1655" s="99"/>
      <c r="AO1655" s="99"/>
      <c r="AP1655" s="99"/>
      <c r="AQ1655" s="99"/>
      <c r="AR1655" s="99"/>
      <c r="AS1655" s="99"/>
      <c r="AT1655" s="99"/>
      <c r="AU1655" s="99"/>
      <c r="AV1655" s="99"/>
      <c r="AW1655" s="99"/>
      <c r="AX1655" s="99"/>
      <c r="AY1655" s="99"/>
    </row>
    <row r="1656" spans="30:51" ht="13">
      <c r="AD1656" s="99"/>
      <c r="AE1656" s="99"/>
      <c r="AF1656" s="99"/>
      <c r="AG1656" s="99"/>
      <c r="AH1656" s="99"/>
      <c r="AI1656" s="99"/>
      <c r="AJ1656" s="99"/>
      <c r="AK1656" s="99"/>
      <c r="AL1656" s="99"/>
      <c r="AM1656" s="99"/>
      <c r="AN1656" s="99"/>
      <c r="AO1656" s="99"/>
      <c r="AP1656" s="99"/>
      <c r="AQ1656" s="99"/>
      <c r="AR1656" s="99"/>
      <c r="AS1656" s="99"/>
      <c r="AT1656" s="99"/>
      <c r="AU1656" s="99"/>
      <c r="AV1656" s="99"/>
      <c r="AW1656" s="99"/>
      <c r="AX1656" s="99"/>
      <c r="AY1656" s="99"/>
    </row>
    <row r="1657" spans="30:51" ht="13">
      <c r="AD1657" s="99"/>
      <c r="AE1657" s="99"/>
      <c r="AF1657" s="99"/>
      <c r="AG1657" s="99"/>
      <c r="AH1657" s="99"/>
      <c r="AI1657" s="99"/>
      <c r="AJ1657" s="99"/>
      <c r="AK1657" s="99"/>
      <c r="AL1657" s="99"/>
      <c r="AM1657" s="99"/>
      <c r="AN1657" s="99"/>
      <c r="AO1657" s="99"/>
      <c r="AP1657" s="99"/>
      <c r="AQ1657" s="99"/>
      <c r="AR1657" s="99"/>
      <c r="AS1657" s="99"/>
      <c r="AT1657" s="99"/>
      <c r="AU1657" s="99"/>
      <c r="AV1657" s="99"/>
      <c r="AW1657" s="99"/>
      <c r="AX1657" s="99"/>
      <c r="AY1657" s="99"/>
    </row>
    <row r="1658" spans="30:51" ht="13">
      <c r="AD1658" s="99"/>
      <c r="AE1658" s="99"/>
      <c r="AF1658" s="99"/>
      <c r="AG1658" s="99"/>
      <c r="AH1658" s="99"/>
      <c r="AI1658" s="99"/>
      <c r="AJ1658" s="99"/>
      <c r="AK1658" s="99"/>
      <c r="AL1658" s="99"/>
      <c r="AM1658" s="99"/>
      <c r="AN1658" s="99"/>
      <c r="AO1658" s="99"/>
      <c r="AP1658" s="99"/>
      <c r="AQ1658" s="99"/>
      <c r="AR1658" s="99"/>
      <c r="AS1658" s="99"/>
      <c r="AT1658" s="99"/>
      <c r="AU1658" s="99"/>
      <c r="AV1658" s="99"/>
      <c r="AW1658" s="99"/>
      <c r="AX1658" s="99"/>
      <c r="AY1658" s="99"/>
    </row>
    <row r="1659" spans="30:51" ht="13">
      <c r="AD1659" s="99"/>
      <c r="AE1659" s="99"/>
      <c r="AF1659" s="99"/>
      <c r="AG1659" s="99"/>
      <c r="AH1659" s="99"/>
      <c r="AI1659" s="99"/>
      <c r="AJ1659" s="99"/>
      <c r="AK1659" s="99"/>
      <c r="AL1659" s="99"/>
      <c r="AM1659" s="99"/>
      <c r="AN1659" s="99"/>
      <c r="AO1659" s="99"/>
      <c r="AP1659" s="99"/>
      <c r="AQ1659" s="99"/>
      <c r="AR1659" s="99"/>
      <c r="AS1659" s="99"/>
      <c r="AT1659" s="99"/>
      <c r="AU1659" s="99"/>
      <c r="AV1659" s="99"/>
      <c r="AW1659" s="99"/>
      <c r="AX1659" s="99"/>
      <c r="AY1659" s="99"/>
    </row>
    <row r="1660" spans="30:51" ht="13">
      <c r="AD1660" s="99"/>
      <c r="AE1660" s="99"/>
      <c r="AF1660" s="99"/>
      <c r="AG1660" s="99"/>
      <c r="AH1660" s="99"/>
      <c r="AI1660" s="99"/>
      <c r="AJ1660" s="99"/>
      <c r="AK1660" s="99"/>
      <c r="AL1660" s="99"/>
      <c r="AM1660" s="99"/>
      <c r="AN1660" s="99"/>
      <c r="AO1660" s="99"/>
      <c r="AP1660" s="99"/>
      <c r="AQ1660" s="99"/>
      <c r="AR1660" s="99"/>
      <c r="AS1660" s="99"/>
      <c r="AT1660" s="99"/>
      <c r="AU1660" s="99"/>
      <c r="AV1660" s="99"/>
      <c r="AW1660" s="99"/>
      <c r="AX1660" s="99"/>
      <c r="AY1660" s="99"/>
    </row>
    <row r="1661" spans="30:51" ht="13">
      <c r="AD1661" s="99"/>
      <c r="AE1661" s="99"/>
      <c r="AF1661" s="99"/>
      <c r="AG1661" s="99"/>
      <c r="AH1661" s="99"/>
      <c r="AI1661" s="99"/>
      <c r="AJ1661" s="99"/>
      <c r="AK1661" s="99"/>
      <c r="AL1661" s="99"/>
      <c r="AM1661" s="99"/>
      <c r="AN1661" s="99"/>
      <c r="AO1661" s="99"/>
      <c r="AP1661" s="99"/>
      <c r="AQ1661" s="99"/>
      <c r="AR1661" s="99"/>
      <c r="AS1661" s="99"/>
      <c r="AT1661" s="99"/>
      <c r="AU1661" s="99"/>
      <c r="AV1661" s="99"/>
      <c r="AW1661" s="99"/>
      <c r="AX1661" s="99"/>
      <c r="AY1661" s="99"/>
    </row>
    <row r="1662" spans="30:51" ht="13">
      <c r="AD1662" s="99"/>
      <c r="AE1662" s="99"/>
      <c r="AF1662" s="99"/>
      <c r="AG1662" s="99"/>
      <c r="AH1662" s="99"/>
      <c r="AI1662" s="99"/>
      <c r="AJ1662" s="99"/>
      <c r="AK1662" s="99"/>
      <c r="AL1662" s="99"/>
      <c r="AM1662" s="99"/>
      <c r="AN1662" s="99"/>
      <c r="AO1662" s="99"/>
      <c r="AP1662" s="99"/>
      <c r="AQ1662" s="99"/>
      <c r="AR1662" s="99"/>
      <c r="AS1662" s="99"/>
      <c r="AT1662" s="99"/>
      <c r="AU1662" s="99"/>
      <c r="AV1662" s="99"/>
      <c r="AW1662" s="99"/>
      <c r="AX1662" s="99"/>
      <c r="AY1662" s="99"/>
    </row>
    <row r="1663" spans="30:51" ht="13">
      <c r="AD1663" s="99"/>
      <c r="AE1663" s="99"/>
      <c r="AF1663" s="99"/>
      <c r="AG1663" s="99"/>
      <c r="AH1663" s="99"/>
      <c r="AI1663" s="99"/>
      <c r="AJ1663" s="99"/>
      <c r="AK1663" s="99"/>
      <c r="AL1663" s="99"/>
      <c r="AM1663" s="99"/>
      <c r="AN1663" s="99"/>
      <c r="AO1663" s="99"/>
      <c r="AP1663" s="99"/>
      <c r="AQ1663" s="99"/>
      <c r="AR1663" s="99"/>
      <c r="AS1663" s="99"/>
      <c r="AT1663" s="99"/>
      <c r="AU1663" s="99"/>
      <c r="AV1663" s="99"/>
      <c r="AW1663" s="99"/>
      <c r="AX1663" s="99"/>
      <c r="AY1663" s="99"/>
    </row>
    <row r="1664" spans="30:51" ht="13">
      <c r="AD1664" s="99"/>
      <c r="AE1664" s="99"/>
      <c r="AF1664" s="99"/>
      <c r="AG1664" s="99"/>
      <c r="AH1664" s="99"/>
      <c r="AI1664" s="99"/>
      <c r="AJ1664" s="99"/>
      <c r="AK1664" s="99"/>
      <c r="AL1664" s="99"/>
      <c r="AM1664" s="99"/>
      <c r="AN1664" s="99"/>
      <c r="AO1664" s="99"/>
      <c r="AP1664" s="99"/>
      <c r="AQ1664" s="99"/>
      <c r="AR1664" s="99"/>
      <c r="AS1664" s="99"/>
      <c r="AT1664" s="99"/>
      <c r="AU1664" s="99"/>
      <c r="AV1664" s="99"/>
      <c r="AW1664" s="99"/>
      <c r="AX1664" s="99"/>
      <c r="AY1664" s="99"/>
    </row>
    <row r="1665" spans="30:51" ht="13">
      <c r="AD1665" s="99"/>
      <c r="AE1665" s="99"/>
      <c r="AF1665" s="99"/>
      <c r="AG1665" s="99"/>
      <c r="AH1665" s="99"/>
      <c r="AI1665" s="99"/>
      <c r="AJ1665" s="99"/>
      <c r="AK1665" s="99"/>
      <c r="AL1665" s="99"/>
      <c r="AM1665" s="99"/>
      <c r="AN1665" s="99"/>
      <c r="AO1665" s="99"/>
      <c r="AP1665" s="99"/>
      <c r="AQ1665" s="99"/>
      <c r="AR1665" s="99"/>
      <c r="AS1665" s="99"/>
      <c r="AT1665" s="99"/>
      <c r="AU1665" s="99"/>
      <c r="AV1665" s="99"/>
      <c r="AW1665" s="99"/>
      <c r="AX1665" s="99"/>
      <c r="AY1665" s="99"/>
    </row>
    <row r="1666" spans="30:51" ht="13">
      <c r="AD1666" s="99"/>
      <c r="AE1666" s="99"/>
      <c r="AF1666" s="99"/>
      <c r="AG1666" s="99"/>
      <c r="AH1666" s="99"/>
      <c r="AI1666" s="99"/>
      <c r="AJ1666" s="99"/>
      <c r="AK1666" s="99"/>
      <c r="AL1666" s="99"/>
      <c r="AM1666" s="99"/>
      <c r="AN1666" s="99"/>
      <c r="AO1666" s="99"/>
      <c r="AP1666" s="99"/>
      <c r="AQ1666" s="99"/>
      <c r="AR1666" s="99"/>
      <c r="AS1666" s="99"/>
      <c r="AT1666" s="99"/>
      <c r="AU1666" s="99"/>
      <c r="AV1666" s="99"/>
      <c r="AW1666" s="99"/>
      <c r="AX1666" s="99"/>
      <c r="AY1666" s="99"/>
    </row>
    <row r="1667" spans="30:51" ht="13">
      <c r="AD1667" s="99"/>
      <c r="AE1667" s="99"/>
      <c r="AF1667" s="99"/>
      <c r="AG1667" s="99"/>
      <c r="AH1667" s="99"/>
      <c r="AI1667" s="99"/>
      <c r="AJ1667" s="99"/>
      <c r="AK1667" s="99"/>
      <c r="AL1667" s="99"/>
      <c r="AM1667" s="99"/>
      <c r="AN1667" s="99"/>
      <c r="AO1667" s="99"/>
      <c r="AP1667" s="99"/>
      <c r="AQ1667" s="99"/>
      <c r="AR1667" s="99"/>
      <c r="AS1667" s="99"/>
      <c r="AT1667" s="99"/>
      <c r="AU1667" s="99"/>
      <c r="AV1667" s="99"/>
      <c r="AW1667" s="99"/>
      <c r="AX1667" s="99"/>
      <c r="AY1667" s="99"/>
    </row>
    <row r="1668" spans="30:51" ht="13">
      <c r="AD1668" s="99"/>
      <c r="AE1668" s="99"/>
      <c r="AF1668" s="99"/>
      <c r="AG1668" s="99"/>
      <c r="AH1668" s="99"/>
      <c r="AI1668" s="99"/>
      <c r="AJ1668" s="99"/>
      <c r="AK1668" s="99"/>
      <c r="AL1668" s="99"/>
      <c r="AM1668" s="99"/>
      <c r="AN1668" s="99"/>
      <c r="AO1668" s="99"/>
      <c r="AP1668" s="99"/>
      <c r="AQ1668" s="99"/>
      <c r="AR1668" s="99"/>
      <c r="AS1668" s="99"/>
      <c r="AT1668" s="99"/>
      <c r="AU1668" s="99"/>
      <c r="AV1668" s="99"/>
      <c r="AW1668" s="99"/>
      <c r="AX1668" s="99"/>
      <c r="AY1668" s="99"/>
    </row>
    <row r="1669" spans="30:51" ht="13">
      <c r="AD1669" s="99"/>
      <c r="AE1669" s="99"/>
      <c r="AF1669" s="99"/>
      <c r="AG1669" s="99"/>
      <c r="AH1669" s="99"/>
      <c r="AI1669" s="99"/>
      <c r="AJ1669" s="99"/>
      <c r="AK1669" s="99"/>
      <c r="AL1669" s="99"/>
      <c r="AM1669" s="99"/>
      <c r="AN1669" s="99"/>
      <c r="AO1669" s="99"/>
      <c r="AP1669" s="99"/>
      <c r="AQ1669" s="99"/>
      <c r="AR1669" s="99"/>
      <c r="AS1669" s="99"/>
      <c r="AT1669" s="99"/>
      <c r="AU1669" s="99"/>
      <c r="AV1669" s="99"/>
      <c r="AW1669" s="99"/>
      <c r="AX1669" s="99"/>
      <c r="AY1669" s="99"/>
    </row>
    <row r="1670" spans="30:51" ht="13">
      <c r="AD1670" s="99"/>
      <c r="AE1670" s="99"/>
      <c r="AF1670" s="99"/>
      <c r="AG1670" s="99"/>
      <c r="AH1670" s="99"/>
      <c r="AI1670" s="99"/>
      <c r="AJ1670" s="99"/>
      <c r="AK1670" s="99"/>
      <c r="AL1670" s="99"/>
      <c r="AM1670" s="99"/>
      <c r="AN1670" s="99"/>
      <c r="AO1670" s="99"/>
      <c r="AP1670" s="99"/>
      <c r="AQ1670" s="99"/>
      <c r="AR1670" s="99"/>
      <c r="AS1670" s="99"/>
      <c r="AT1670" s="99"/>
      <c r="AU1670" s="99"/>
      <c r="AV1670" s="99"/>
      <c r="AW1670" s="99"/>
      <c r="AX1670" s="99"/>
      <c r="AY1670" s="99"/>
    </row>
    <row r="1671" spans="30:51" ht="13">
      <c r="AD1671" s="99"/>
      <c r="AE1671" s="99"/>
      <c r="AF1671" s="99"/>
      <c r="AG1671" s="99"/>
      <c r="AH1671" s="99"/>
      <c r="AI1671" s="99"/>
      <c r="AJ1671" s="99"/>
      <c r="AK1671" s="99"/>
      <c r="AL1671" s="99"/>
      <c r="AM1671" s="99"/>
      <c r="AN1671" s="99"/>
      <c r="AO1671" s="99"/>
      <c r="AP1671" s="99"/>
      <c r="AQ1671" s="99"/>
      <c r="AR1671" s="99"/>
      <c r="AS1671" s="99"/>
      <c r="AT1671" s="99"/>
      <c r="AU1671" s="99"/>
      <c r="AV1671" s="99"/>
      <c r="AW1671" s="99"/>
      <c r="AX1671" s="99"/>
      <c r="AY1671" s="99"/>
    </row>
    <row r="1672" spans="30:51" ht="13">
      <c r="AD1672" s="99"/>
      <c r="AE1672" s="99"/>
      <c r="AF1672" s="99"/>
      <c r="AG1672" s="99"/>
      <c r="AH1672" s="99"/>
      <c r="AI1672" s="99"/>
      <c r="AJ1672" s="99"/>
      <c r="AK1672" s="99"/>
      <c r="AL1672" s="99"/>
      <c r="AM1672" s="99"/>
      <c r="AN1672" s="99"/>
      <c r="AO1672" s="99"/>
      <c r="AP1672" s="99"/>
      <c r="AQ1672" s="99"/>
      <c r="AR1672" s="99"/>
      <c r="AS1672" s="99"/>
      <c r="AT1672" s="99"/>
      <c r="AU1672" s="99"/>
      <c r="AV1672" s="99"/>
      <c r="AW1672" s="99"/>
      <c r="AX1672" s="99"/>
      <c r="AY1672" s="99"/>
    </row>
    <row r="1673" spans="30:51" ht="13">
      <c r="AD1673" s="99"/>
      <c r="AE1673" s="99"/>
      <c r="AF1673" s="99"/>
      <c r="AG1673" s="99"/>
      <c r="AH1673" s="99"/>
      <c r="AI1673" s="99"/>
      <c r="AJ1673" s="99"/>
      <c r="AK1673" s="99"/>
      <c r="AL1673" s="99"/>
      <c r="AM1673" s="99"/>
      <c r="AN1673" s="99"/>
      <c r="AO1673" s="99"/>
      <c r="AP1673" s="99"/>
      <c r="AQ1673" s="99"/>
      <c r="AR1673" s="99"/>
      <c r="AS1673" s="99"/>
      <c r="AT1673" s="99"/>
      <c r="AU1673" s="99"/>
      <c r="AV1673" s="99"/>
      <c r="AW1673" s="99"/>
      <c r="AX1673" s="99"/>
      <c r="AY1673" s="99"/>
    </row>
    <row r="1674" spans="30:51" ht="13">
      <c r="AD1674" s="99"/>
      <c r="AE1674" s="99"/>
      <c r="AF1674" s="99"/>
      <c r="AG1674" s="99"/>
      <c r="AH1674" s="99"/>
      <c r="AI1674" s="99"/>
      <c r="AJ1674" s="99"/>
      <c r="AK1674" s="99"/>
      <c r="AL1674" s="99"/>
      <c r="AM1674" s="99"/>
      <c r="AN1674" s="99"/>
      <c r="AO1674" s="99"/>
      <c r="AP1674" s="99"/>
      <c r="AQ1674" s="99"/>
      <c r="AR1674" s="99"/>
      <c r="AS1674" s="99"/>
      <c r="AT1674" s="99"/>
      <c r="AU1674" s="99"/>
      <c r="AV1674" s="99"/>
      <c r="AW1674" s="99"/>
      <c r="AX1674" s="99"/>
      <c r="AY1674" s="99"/>
    </row>
    <row r="1675" spans="30:51" ht="13">
      <c r="AD1675" s="99"/>
      <c r="AE1675" s="99"/>
      <c r="AF1675" s="99"/>
      <c r="AG1675" s="99"/>
      <c r="AH1675" s="99"/>
      <c r="AI1675" s="99"/>
      <c r="AJ1675" s="99"/>
      <c r="AK1675" s="99"/>
      <c r="AL1675" s="99"/>
      <c r="AM1675" s="99"/>
      <c r="AN1675" s="99"/>
      <c r="AO1675" s="99"/>
      <c r="AP1675" s="99"/>
      <c r="AQ1675" s="99"/>
      <c r="AR1675" s="99"/>
      <c r="AS1675" s="99"/>
      <c r="AT1675" s="99"/>
      <c r="AU1675" s="99"/>
      <c r="AV1675" s="99"/>
      <c r="AW1675" s="99"/>
      <c r="AX1675" s="99"/>
      <c r="AY1675" s="99"/>
    </row>
    <row r="1676" spans="30:51" ht="13">
      <c r="AD1676" s="99"/>
      <c r="AE1676" s="99"/>
      <c r="AF1676" s="99"/>
      <c r="AG1676" s="99"/>
      <c r="AH1676" s="99"/>
      <c r="AI1676" s="99"/>
      <c r="AJ1676" s="99"/>
      <c r="AK1676" s="99"/>
      <c r="AL1676" s="99"/>
      <c r="AM1676" s="99"/>
      <c r="AN1676" s="99"/>
      <c r="AO1676" s="99"/>
      <c r="AP1676" s="99"/>
      <c r="AQ1676" s="99"/>
      <c r="AR1676" s="99"/>
      <c r="AS1676" s="99"/>
      <c r="AT1676" s="99"/>
      <c r="AU1676" s="99"/>
      <c r="AV1676" s="99"/>
      <c r="AW1676" s="99"/>
      <c r="AX1676" s="99"/>
      <c r="AY1676" s="99"/>
    </row>
    <row r="1677" spans="30:51" ht="13">
      <c r="AD1677" s="99"/>
      <c r="AE1677" s="99"/>
      <c r="AF1677" s="99"/>
      <c r="AG1677" s="99"/>
      <c r="AH1677" s="99"/>
      <c r="AI1677" s="99"/>
      <c r="AJ1677" s="99"/>
      <c r="AK1677" s="99"/>
      <c r="AL1677" s="99"/>
      <c r="AM1677" s="99"/>
      <c r="AN1677" s="99"/>
      <c r="AO1677" s="99"/>
      <c r="AP1677" s="99"/>
      <c r="AQ1677" s="99"/>
      <c r="AR1677" s="99"/>
      <c r="AS1677" s="99"/>
      <c r="AT1677" s="99"/>
      <c r="AU1677" s="99"/>
      <c r="AV1677" s="99"/>
      <c r="AW1677" s="99"/>
      <c r="AX1677" s="99"/>
      <c r="AY1677" s="99"/>
    </row>
    <row r="1678" spans="30:51" ht="13">
      <c r="AD1678" s="99"/>
      <c r="AE1678" s="99"/>
      <c r="AF1678" s="99"/>
      <c r="AG1678" s="99"/>
      <c r="AH1678" s="99"/>
      <c r="AI1678" s="99"/>
      <c r="AJ1678" s="99"/>
      <c r="AK1678" s="99"/>
      <c r="AL1678" s="99"/>
      <c r="AM1678" s="99"/>
      <c r="AN1678" s="99"/>
      <c r="AO1678" s="99"/>
      <c r="AP1678" s="99"/>
      <c r="AQ1678" s="99"/>
      <c r="AR1678" s="99"/>
      <c r="AS1678" s="99"/>
      <c r="AT1678" s="99"/>
      <c r="AU1678" s="99"/>
      <c r="AV1678" s="99"/>
      <c r="AW1678" s="99"/>
      <c r="AX1678" s="99"/>
      <c r="AY1678" s="99"/>
    </row>
    <row r="1679" spans="30:51" ht="13">
      <c r="AD1679" s="99"/>
      <c r="AE1679" s="99"/>
      <c r="AF1679" s="99"/>
      <c r="AG1679" s="99"/>
      <c r="AH1679" s="99"/>
      <c r="AI1679" s="99"/>
      <c r="AJ1679" s="99"/>
      <c r="AK1679" s="99"/>
      <c r="AL1679" s="99"/>
      <c r="AM1679" s="99"/>
      <c r="AN1679" s="99"/>
      <c r="AO1679" s="99"/>
      <c r="AP1679" s="99"/>
      <c r="AQ1679" s="99"/>
      <c r="AR1679" s="99"/>
      <c r="AS1679" s="99"/>
      <c r="AT1679" s="99"/>
      <c r="AU1679" s="99"/>
      <c r="AV1679" s="99"/>
      <c r="AW1679" s="99"/>
      <c r="AX1679" s="99"/>
      <c r="AY1679" s="99"/>
    </row>
    <row r="1680" spans="30:51" ht="13">
      <c r="AD1680" s="99"/>
      <c r="AE1680" s="99"/>
      <c r="AF1680" s="99"/>
      <c r="AG1680" s="99"/>
      <c r="AH1680" s="99"/>
      <c r="AI1680" s="99"/>
      <c r="AJ1680" s="99"/>
      <c r="AK1680" s="99"/>
      <c r="AL1680" s="99"/>
      <c r="AM1680" s="99"/>
      <c r="AN1680" s="99"/>
      <c r="AO1680" s="99"/>
      <c r="AP1680" s="99"/>
      <c r="AQ1680" s="99"/>
      <c r="AR1680" s="99"/>
      <c r="AS1680" s="99"/>
      <c r="AT1680" s="99"/>
      <c r="AU1680" s="99"/>
      <c r="AV1680" s="99"/>
      <c r="AW1680" s="99"/>
      <c r="AX1680" s="99"/>
      <c r="AY1680" s="99"/>
    </row>
    <row r="1681" spans="30:51" ht="13">
      <c r="AD1681" s="99"/>
      <c r="AE1681" s="99"/>
      <c r="AF1681" s="99"/>
      <c r="AG1681" s="99"/>
      <c r="AH1681" s="99"/>
      <c r="AI1681" s="99"/>
      <c r="AJ1681" s="99"/>
      <c r="AK1681" s="99"/>
      <c r="AL1681" s="99"/>
      <c r="AM1681" s="99"/>
      <c r="AN1681" s="99"/>
      <c r="AO1681" s="99"/>
      <c r="AP1681" s="99"/>
      <c r="AQ1681" s="99"/>
      <c r="AR1681" s="99"/>
      <c r="AS1681" s="99"/>
      <c r="AT1681" s="99"/>
      <c r="AU1681" s="99"/>
      <c r="AV1681" s="99"/>
      <c r="AW1681" s="99"/>
      <c r="AX1681" s="99"/>
      <c r="AY1681" s="99"/>
    </row>
    <row r="1682" spans="30:51" ht="13">
      <c r="AD1682" s="99"/>
      <c r="AE1682" s="99"/>
      <c r="AF1682" s="99"/>
      <c r="AG1682" s="99"/>
      <c r="AH1682" s="99"/>
      <c r="AI1682" s="99"/>
      <c r="AJ1682" s="99"/>
      <c r="AK1682" s="99"/>
      <c r="AL1682" s="99"/>
      <c r="AM1682" s="99"/>
      <c r="AN1682" s="99"/>
      <c r="AO1682" s="99"/>
      <c r="AP1682" s="99"/>
      <c r="AQ1682" s="99"/>
      <c r="AR1682" s="99"/>
      <c r="AS1682" s="99"/>
      <c r="AT1682" s="99"/>
      <c r="AU1682" s="99"/>
      <c r="AV1682" s="99"/>
      <c r="AW1682" s="99"/>
      <c r="AX1682" s="99"/>
      <c r="AY1682" s="99"/>
    </row>
    <row r="1683" spans="30:51" ht="13">
      <c r="AD1683" s="99"/>
      <c r="AE1683" s="99"/>
      <c r="AF1683" s="99"/>
      <c r="AG1683" s="99"/>
      <c r="AH1683" s="99"/>
      <c r="AI1683" s="99"/>
      <c r="AJ1683" s="99"/>
      <c r="AK1683" s="99"/>
      <c r="AL1683" s="99"/>
      <c r="AM1683" s="99"/>
      <c r="AN1683" s="99"/>
      <c r="AO1683" s="99"/>
      <c r="AP1683" s="99"/>
      <c r="AQ1683" s="99"/>
      <c r="AR1683" s="99"/>
      <c r="AS1683" s="99"/>
      <c r="AT1683" s="99"/>
      <c r="AU1683" s="99"/>
      <c r="AV1683" s="99"/>
      <c r="AW1683" s="99"/>
      <c r="AX1683" s="99"/>
      <c r="AY1683" s="99"/>
    </row>
    <row r="1684" spans="30:51" ht="13">
      <c r="AD1684" s="99"/>
      <c r="AE1684" s="99"/>
      <c r="AF1684" s="99"/>
      <c r="AG1684" s="99"/>
      <c r="AH1684" s="99"/>
      <c r="AI1684" s="99"/>
      <c r="AJ1684" s="99"/>
      <c r="AK1684" s="99"/>
      <c r="AL1684" s="99"/>
      <c r="AM1684" s="99"/>
      <c r="AN1684" s="99"/>
      <c r="AO1684" s="99"/>
      <c r="AP1684" s="99"/>
      <c r="AQ1684" s="99"/>
      <c r="AR1684" s="99"/>
      <c r="AS1684" s="99"/>
      <c r="AT1684" s="99"/>
      <c r="AU1684" s="99"/>
      <c r="AV1684" s="99"/>
      <c r="AW1684" s="99"/>
      <c r="AX1684" s="99"/>
      <c r="AY1684" s="99"/>
    </row>
    <row r="1685" spans="30:51" ht="13">
      <c r="AD1685" s="99"/>
      <c r="AE1685" s="99"/>
      <c r="AF1685" s="99"/>
      <c r="AG1685" s="99"/>
      <c r="AH1685" s="99"/>
      <c r="AI1685" s="99"/>
      <c r="AJ1685" s="99"/>
      <c r="AK1685" s="99"/>
      <c r="AL1685" s="99"/>
      <c r="AM1685" s="99"/>
      <c r="AN1685" s="99"/>
      <c r="AO1685" s="99"/>
      <c r="AP1685" s="99"/>
      <c r="AQ1685" s="99"/>
      <c r="AR1685" s="99"/>
      <c r="AS1685" s="99"/>
      <c r="AT1685" s="99"/>
      <c r="AU1685" s="99"/>
      <c r="AV1685" s="99"/>
      <c r="AW1685" s="99"/>
      <c r="AX1685" s="99"/>
      <c r="AY1685" s="99"/>
    </row>
    <row r="1686" spans="30:51" ht="13">
      <c r="AD1686" s="99"/>
      <c r="AE1686" s="99"/>
      <c r="AF1686" s="99"/>
      <c r="AG1686" s="99"/>
      <c r="AH1686" s="99"/>
      <c r="AI1686" s="99"/>
      <c r="AJ1686" s="99"/>
      <c r="AK1686" s="99"/>
      <c r="AL1686" s="99"/>
      <c r="AM1686" s="99"/>
      <c r="AN1686" s="99"/>
      <c r="AO1686" s="99"/>
      <c r="AP1686" s="99"/>
      <c r="AQ1686" s="99"/>
      <c r="AR1686" s="99"/>
      <c r="AS1686" s="99"/>
      <c r="AT1686" s="99"/>
      <c r="AU1686" s="99"/>
      <c r="AV1686" s="99"/>
      <c r="AW1686" s="99"/>
      <c r="AX1686" s="99"/>
      <c r="AY1686" s="99"/>
    </row>
    <row r="1687" spans="30:51" ht="13">
      <c r="AD1687" s="99"/>
      <c r="AE1687" s="99"/>
      <c r="AF1687" s="99"/>
      <c r="AG1687" s="99"/>
      <c r="AH1687" s="99"/>
      <c r="AI1687" s="99"/>
      <c r="AJ1687" s="99"/>
      <c r="AK1687" s="99"/>
      <c r="AL1687" s="99"/>
      <c r="AM1687" s="99"/>
      <c r="AN1687" s="99"/>
      <c r="AO1687" s="99"/>
      <c r="AP1687" s="99"/>
      <c r="AQ1687" s="99"/>
      <c r="AR1687" s="99"/>
      <c r="AS1687" s="99"/>
      <c r="AT1687" s="99"/>
      <c r="AU1687" s="99"/>
      <c r="AV1687" s="99"/>
      <c r="AW1687" s="99"/>
      <c r="AX1687" s="99"/>
      <c r="AY1687" s="99"/>
    </row>
    <row r="1688" spans="30:51" ht="13">
      <c r="AD1688" s="99"/>
      <c r="AE1688" s="99"/>
      <c r="AF1688" s="99"/>
      <c r="AG1688" s="99"/>
      <c r="AH1688" s="99"/>
      <c r="AI1688" s="99"/>
      <c r="AJ1688" s="99"/>
      <c r="AK1688" s="99"/>
      <c r="AL1688" s="99"/>
      <c r="AM1688" s="99"/>
      <c r="AN1688" s="99"/>
      <c r="AO1688" s="99"/>
      <c r="AP1688" s="99"/>
      <c r="AQ1688" s="99"/>
      <c r="AR1688" s="99"/>
      <c r="AS1688" s="99"/>
      <c r="AT1688" s="99"/>
      <c r="AU1688" s="99"/>
      <c r="AV1688" s="99"/>
      <c r="AW1688" s="99"/>
      <c r="AX1688" s="99"/>
      <c r="AY1688" s="99"/>
    </row>
    <row r="1689" spans="30:51" ht="13">
      <c r="AD1689" s="99"/>
      <c r="AE1689" s="99"/>
      <c r="AF1689" s="99"/>
      <c r="AG1689" s="99"/>
      <c r="AH1689" s="99"/>
      <c r="AI1689" s="99"/>
      <c r="AJ1689" s="99"/>
      <c r="AK1689" s="99"/>
      <c r="AL1689" s="99"/>
      <c r="AM1689" s="99"/>
      <c r="AN1689" s="99"/>
      <c r="AO1689" s="99"/>
      <c r="AP1689" s="99"/>
      <c r="AQ1689" s="99"/>
      <c r="AR1689" s="99"/>
      <c r="AS1689" s="99"/>
      <c r="AT1689" s="99"/>
      <c r="AU1689" s="99"/>
      <c r="AV1689" s="99"/>
      <c r="AW1689" s="99"/>
      <c r="AX1689" s="99"/>
      <c r="AY1689" s="99"/>
    </row>
    <row r="1690" spans="30:51" ht="13">
      <c r="AD1690" s="99"/>
      <c r="AE1690" s="99"/>
      <c r="AF1690" s="99"/>
      <c r="AG1690" s="99"/>
      <c r="AH1690" s="99"/>
      <c r="AI1690" s="99"/>
      <c r="AJ1690" s="99"/>
      <c r="AK1690" s="99"/>
      <c r="AL1690" s="99"/>
      <c r="AM1690" s="99"/>
      <c r="AN1690" s="99"/>
      <c r="AO1690" s="99"/>
      <c r="AP1690" s="99"/>
      <c r="AQ1690" s="99"/>
      <c r="AR1690" s="99"/>
      <c r="AS1690" s="99"/>
      <c r="AT1690" s="99"/>
      <c r="AU1690" s="99"/>
      <c r="AV1690" s="99"/>
      <c r="AW1690" s="99"/>
      <c r="AX1690" s="99"/>
      <c r="AY1690" s="99"/>
    </row>
    <row r="1691" spans="30:51" ht="13">
      <c r="AD1691" s="99"/>
      <c r="AE1691" s="99"/>
      <c r="AF1691" s="99"/>
      <c r="AG1691" s="99"/>
      <c r="AH1691" s="99"/>
      <c r="AI1691" s="99"/>
      <c r="AJ1691" s="99"/>
      <c r="AK1691" s="99"/>
      <c r="AL1691" s="99"/>
      <c r="AM1691" s="99"/>
      <c r="AN1691" s="99"/>
      <c r="AO1691" s="99"/>
      <c r="AP1691" s="99"/>
      <c r="AQ1691" s="99"/>
      <c r="AR1691" s="99"/>
      <c r="AS1691" s="99"/>
      <c r="AT1691" s="99"/>
      <c r="AU1691" s="99"/>
      <c r="AV1691" s="99"/>
      <c r="AW1691" s="99"/>
      <c r="AX1691" s="99"/>
      <c r="AY1691" s="99"/>
    </row>
    <row r="1692" spans="30:51" ht="13">
      <c r="AD1692" s="99"/>
      <c r="AE1692" s="99"/>
      <c r="AF1692" s="99"/>
      <c r="AG1692" s="99"/>
      <c r="AH1692" s="99"/>
      <c r="AI1692" s="99"/>
      <c r="AJ1692" s="99"/>
      <c r="AK1692" s="99"/>
      <c r="AL1692" s="99"/>
      <c r="AM1692" s="99"/>
      <c r="AN1692" s="99"/>
      <c r="AO1692" s="99"/>
      <c r="AP1692" s="99"/>
      <c r="AQ1692" s="99"/>
      <c r="AR1692" s="99"/>
      <c r="AS1692" s="99"/>
      <c r="AT1692" s="99"/>
      <c r="AU1692" s="99"/>
      <c r="AV1692" s="99"/>
      <c r="AW1692" s="99"/>
      <c r="AX1692" s="99"/>
      <c r="AY1692" s="99"/>
    </row>
    <row r="1693" spans="30:51" ht="13">
      <c r="AD1693" s="99"/>
      <c r="AE1693" s="99"/>
      <c r="AF1693" s="99"/>
      <c r="AG1693" s="99"/>
      <c r="AH1693" s="99"/>
      <c r="AI1693" s="99"/>
      <c r="AJ1693" s="99"/>
      <c r="AK1693" s="99"/>
      <c r="AL1693" s="99"/>
      <c r="AM1693" s="99"/>
      <c r="AN1693" s="99"/>
      <c r="AO1693" s="99"/>
      <c r="AP1693" s="99"/>
      <c r="AQ1693" s="99"/>
      <c r="AR1693" s="99"/>
      <c r="AS1693" s="99"/>
      <c r="AT1693" s="99"/>
      <c r="AU1693" s="99"/>
      <c r="AV1693" s="99"/>
      <c r="AW1693" s="99"/>
      <c r="AX1693" s="99"/>
      <c r="AY1693" s="99"/>
    </row>
    <row r="1694" spans="30:51" ht="13">
      <c r="AD1694" s="99"/>
      <c r="AE1694" s="99"/>
      <c r="AF1694" s="99"/>
      <c r="AG1694" s="99"/>
      <c r="AH1694" s="99"/>
      <c r="AI1694" s="99"/>
      <c r="AJ1694" s="99"/>
      <c r="AK1694" s="99"/>
      <c r="AL1694" s="99"/>
      <c r="AM1694" s="99"/>
      <c r="AN1694" s="99"/>
      <c r="AO1694" s="99"/>
      <c r="AP1694" s="99"/>
      <c r="AQ1694" s="99"/>
      <c r="AR1694" s="99"/>
      <c r="AS1694" s="99"/>
      <c r="AT1694" s="99"/>
      <c r="AU1694" s="99"/>
      <c r="AV1694" s="99"/>
      <c r="AW1694" s="99"/>
      <c r="AX1694" s="99"/>
      <c r="AY1694" s="99"/>
    </row>
    <row r="1695" spans="30:51" ht="13">
      <c r="AD1695" s="99"/>
      <c r="AE1695" s="99"/>
      <c r="AF1695" s="99"/>
      <c r="AG1695" s="99"/>
      <c r="AH1695" s="99"/>
      <c r="AI1695" s="99"/>
      <c r="AJ1695" s="99"/>
      <c r="AK1695" s="99"/>
      <c r="AL1695" s="99"/>
      <c r="AM1695" s="99"/>
      <c r="AN1695" s="99"/>
      <c r="AO1695" s="99"/>
      <c r="AP1695" s="99"/>
      <c r="AQ1695" s="99"/>
      <c r="AR1695" s="99"/>
      <c r="AS1695" s="99"/>
      <c r="AT1695" s="99"/>
      <c r="AU1695" s="99"/>
      <c r="AV1695" s="99"/>
      <c r="AW1695" s="99"/>
      <c r="AX1695" s="99"/>
      <c r="AY1695" s="99"/>
    </row>
    <row r="1696" spans="30:51" ht="13">
      <c r="AD1696" s="99"/>
      <c r="AE1696" s="99"/>
      <c r="AF1696" s="99"/>
      <c r="AG1696" s="99"/>
      <c r="AH1696" s="99"/>
      <c r="AI1696" s="99"/>
      <c r="AJ1696" s="99"/>
      <c r="AK1696" s="99"/>
      <c r="AL1696" s="99"/>
      <c r="AM1696" s="99"/>
      <c r="AN1696" s="99"/>
      <c r="AO1696" s="99"/>
      <c r="AP1696" s="99"/>
      <c r="AQ1696" s="99"/>
      <c r="AR1696" s="99"/>
      <c r="AS1696" s="99"/>
      <c r="AT1696" s="99"/>
      <c r="AU1696" s="99"/>
      <c r="AV1696" s="99"/>
      <c r="AW1696" s="99"/>
      <c r="AX1696" s="99"/>
      <c r="AY1696" s="99"/>
    </row>
    <row r="1697" spans="30:51" ht="13">
      <c r="AD1697" s="99"/>
      <c r="AE1697" s="99"/>
      <c r="AF1697" s="99"/>
      <c r="AG1697" s="99"/>
      <c r="AH1697" s="99"/>
      <c r="AI1697" s="99"/>
      <c r="AJ1697" s="99"/>
      <c r="AK1697" s="99"/>
      <c r="AL1697" s="99"/>
      <c r="AM1697" s="99"/>
      <c r="AN1697" s="99"/>
      <c r="AO1697" s="99"/>
      <c r="AP1697" s="99"/>
      <c r="AQ1697" s="99"/>
      <c r="AR1697" s="99"/>
      <c r="AS1697" s="99"/>
      <c r="AT1697" s="99"/>
      <c r="AU1697" s="99"/>
      <c r="AV1697" s="99"/>
      <c r="AW1697" s="99"/>
      <c r="AX1697" s="99"/>
      <c r="AY1697" s="99"/>
    </row>
    <row r="1698" spans="30:51" ht="13">
      <c r="AD1698" s="99"/>
      <c r="AE1698" s="99"/>
      <c r="AF1698" s="99"/>
      <c r="AG1698" s="99"/>
      <c r="AH1698" s="99"/>
      <c r="AI1698" s="99"/>
      <c r="AJ1698" s="99"/>
      <c r="AK1698" s="99"/>
      <c r="AL1698" s="99"/>
      <c r="AM1698" s="99"/>
      <c r="AN1698" s="99"/>
      <c r="AO1698" s="99"/>
      <c r="AP1698" s="99"/>
      <c r="AQ1698" s="99"/>
      <c r="AR1698" s="99"/>
      <c r="AS1698" s="99"/>
      <c r="AT1698" s="99"/>
      <c r="AU1698" s="99"/>
      <c r="AV1698" s="99"/>
      <c r="AW1698" s="99"/>
      <c r="AX1698" s="99"/>
      <c r="AY1698" s="99"/>
    </row>
    <row r="1699" spans="30:51" ht="13">
      <c r="AD1699" s="99"/>
      <c r="AE1699" s="99"/>
      <c r="AF1699" s="99"/>
      <c r="AG1699" s="99"/>
      <c r="AH1699" s="99"/>
      <c r="AI1699" s="99"/>
      <c r="AJ1699" s="99"/>
      <c r="AK1699" s="99"/>
      <c r="AL1699" s="99"/>
      <c r="AM1699" s="99"/>
      <c r="AN1699" s="99"/>
      <c r="AO1699" s="99"/>
      <c r="AP1699" s="99"/>
      <c r="AQ1699" s="99"/>
      <c r="AR1699" s="99"/>
      <c r="AS1699" s="99"/>
      <c r="AT1699" s="99"/>
      <c r="AU1699" s="99"/>
      <c r="AV1699" s="99"/>
      <c r="AW1699" s="99"/>
      <c r="AX1699" s="99"/>
      <c r="AY1699" s="99"/>
    </row>
    <row r="1700" spans="30:51" ht="13">
      <c r="AD1700" s="99"/>
      <c r="AE1700" s="99"/>
      <c r="AF1700" s="99"/>
      <c r="AG1700" s="99"/>
      <c r="AH1700" s="99"/>
      <c r="AI1700" s="99"/>
      <c r="AJ1700" s="99"/>
      <c r="AK1700" s="99"/>
      <c r="AL1700" s="99"/>
      <c r="AM1700" s="99"/>
      <c r="AN1700" s="99"/>
      <c r="AO1700" s="99"/>
      <c r="AP1700" s="99"/>
      <c r="AQ1700" s="99"/>
      <c r="AR1700" s="99"/>
      <c r="AS1700" s="99"/>
      <c r="AT1700" s="99"/>
      <c r="AU1700" s="99"/>
      <c r="AV1700" s="99"/>
      <c r="AW1700" s="99"/>
      <c r="AX1700" s="99"/>
      <c r="AY1700" s="99"/>
    </row>
    <row r="1701" spans="30:51" ht="13">
      <c r="AD1701" s="99"/>
      <c r="AE1701" s="99"/>
      <c r="AF1701" s="99"/>
      <c r="AG1701" s="99"/>
      <c r="AH1701" s="99"/>
      <c r="AI1701" s="99"/>
      <c r="AJ1701" s="99"/>
      <c r="AK1701" s="99"/>
      <c r="AL1701" s="99"/>
      <c r="AM1701" s="99"/>
      <c r="AN1701" s="99"/>
      <c r="AO1701" s="99"/>
      <c r="AP1701" s="99"/>
      <c r="AQ1701" s="99"/>
      <c r="AR1701" s="99"/>
      <c r="AS1701" s="99"/>
      <c r="AT1701" s="99"/>
      <c r="AU1701" s="99"/>
      <c r="AV1701" s="99"/>
      <c r="AW1701" s="99"/>
      <c r="AX1701" s="99"/>
      <c r="AY1701" s="99"/>
    </row>
    <row r="1702" spans="30:51" ht="13">
      <c r="AD1702" s="99"/>
      <c r="AE1702" s="99"/>
      <c r="AF1702" s="99"/>
      <c r="AG1702" s="99"/>
      <c r="AH1702" s="99"/>
      <c r="AI1702" s="99"/>
      <c r="AJ1702" s="99"/>
      <c r="AK1702" s="99"/>
      <c r="AL1702" s="99"/>
      <c r="AM1702" s="99"/>
      <c r="AN1702" s="99"/>
      <c r="AO1702" s="99"/>
      <c r="AP1702" s="99"/>
      <c r="AQ1702" s="99"/>
      <c r="AR1702" s="99"/>
      <c r="AS1702" s="99"/>
      <c r="AT1702" s="99"/>
      <c r="AU1702" s="99"/>
      <c r="AV1702" s="99"/>
      <c r="AW1702" s="99"/>
      <c r="AX1702" s="99"/>
      <c r="AY1702" s="99"/>
    </row>
    <row r="1703" spans="30:51" ht="13">
      <c r="AD1703" s="99"/>
      <c r="AE1703" s="99"/>
      <c r="AF1703" s="99"/>
      <c r="AG1703" s="99"/>
      <c r="AH1703" s="99"/>
      <c r="AI1703" s="99"/>
      <c r="AJ1703" s="99"/>
      <c r="AK1703" s="99"/>
      <c r="AL1703" s="99"/>
      <c r="AM1703" s="99"/>
      <c r="AN1703" s="99"/>
      <c r="AO1703" s="99"/>
      <c r="AP1703" s="99"/>
      <c r="AQ1703" s="99"/>
      <c r="AR1703" s="99"/>
      <c r="AS1703" s="99"/>
      <c r="AT1703" s="99"/>
      <c r="AU1703" s="99"/>
      <c r="AV1703" s="99"/>
      <c r="AW1703" s="99"/>
      <c r="AX1703" s="99"/>
      <c r="AY1703" s="99"/>
    </row>
    <row r="1704" spans="30:51" ht="13">
      <c r="AD1704" s="99"/>
      <c r="AE1704" s="99"/>
      <c r="AF1704" s="99"/>
      <c r="AG1704" s="99"/>
      <c r="AH1704" s="99"/>
      <c r="AI1704" s="99"/>
      <c r="AJ1704" s="99"/>
      <c r="AK1704" s="99"/>
      <c r="AL1704" s="99"/>
      <c r="AM1704" s="99"/>
      <c r="AN1704" s="99"/>
      <c r="AO1704" s="99"/>
      <c r="AP1704" s="99"/>
      <c r="AQ1704" s="99"/>
      <c r="AR1704" s="99"/>
      <c r="AS1704" s="99"/>
      <c r="AT1704" s="99"/>
      <c r="AU1704" s="99"/>
      <c r="AV1704" s="99"/>
      <c r="AW1704" s="99"/>
      <c r="AX1704" s="99"/>
      <c r="AY1704" s="99"/>
    </row>
    <row r="1705" spans="30:51" ht="13">
      <c r="AD1705" s="99"/>
      <c r="AE1705" s="99"/>
      <c r="AF1705" s="99"/>
      <c r="AG1705" s="99"/>
      <c r="AH1705" s="99"/>
      <c r="AI1705" s="99"/>
      <c r="AJ1705" s="99"/>
      <c r="AK1705" s="99"/>
      <c r="AL1705" s="99"/>
      <c r="AM1705" s="99"/>
      <c r="AN1705" s="99"/>
      <c r="AO1705" s="99"/>
      <c r="AP1705" s="99"/>
      <c r="AQ1705" s="99"/>
      <c r="AR1705" s="99"/>
      <c r="AS1705" s="99"/>
      <c r="AT1705" s="99"/>
      <c r="AU1705" s="99"/>
      <c r="AV1705" s="99"/>
      <c r="AW1705" s="99"/>
      <c r="AX1705" s="99"/>
      <c r="AY1705" s="99"/>
    </row>
    <row r="1706" spans="30:51" ht="13">
      <c r="AD1706" s="99"/>
      <c r="AE1706" s="99"/>
      <c r="AF1706" s="99"/>
      <c r="AG1706" s="99"/>
      <c r="AH1706" s="99"/>
      <c r="AI1706" s="99"/>
      <c r="AJ1706" s="99"/>
      <c r="AK1706" s="99"/>
      <c r="AL1706" s="99"/>
      <c r="AM1706" s="99"/>
      <c r="AN1706" s="99"/>
      <c r="AO1706" s="99"/>
      <c r="AP1706" s="99"/>
      <c r="AQ1706" s="99"/>
      <c r="AR1706" s="99"/>
      <c r="AS1706" s="99"/>
      <c r="AT1706" s="99"/>
      <c r="AU1706" s="99"/>
      <c r="AV1706" s="99"/>
      <c r="AW1706" s="99"/>
      <c r="AX1706" s="99"/>
      <c r="AY1706" s="99"/>
    </row>
    <row r="1707" spans="30:51" ht="13">
      <c r="AD1707" s="99"/>
      <c r="AE1707" s="99"/>
      <c r="AF1707" s="99"/>
      <c r="AG1707" s="99"/>
      <c r="AH1707" s="99"/>
      <c r="AI1707" s="99"/>
      <c r="AJ1707" s="99"/>
      <c r="AK1707" s="99"/>
      <c r="AL1707" s="99"/>
      <c r="AM1707" s="99"/>
      <c r="AN1707" s="99"/>
      <c r="AO1707" s="99"/>
      <c r="AP1707" s="99"/>
      <c r="AQ1707" s="99"/>
      <c r="AR1707" s="99"/>
      <c r="AS1707" s="99"/>
      <c r="AT1707" s="99"/>
      <c r="AU1707" s="99"/>
      <c r="AV1707" s="99"/>
      <c r="AW1707" s="99"/>
      <c r="AX1707" s="99"/>
      <c r="AY1707" s="99"/>
    </row>
    <row r="1708" spans="30:51" ht="13">
      <c r="AD1708" s="99"/>
      <c r="AE1708" s="99"/>
      <c r="AF1708" s="99"/>
      <c r="AG1708" s="99"/>
      <c r="AH1708" s="99"/>
      <c r="AI1708" s="99"/>
      <c r="AJ1708" s="99"/>
      <c r="AK1708" s="99"/>
      <c r="AL1708" s="99"/>
      <c r="AM1708" s="99"/>
      <c r="AN1708" s="99"/>
      <c r="AO1708" s="99"/>
      <c r="AP1708" s="99"/>
      <c r="AQ1708" s="99"/>
      <c r="AR1708" s="99"/>
      <c r="AS1708" s="99"/>
      <c r="AT1708" s="99"/>
      <c r="AU1708" s="99"/>
      <c r="AV1708" s="99"/>
      <c r="AW1708" s="99"/>
      <c r="AX1708" s="99"/>
      <c r="AY1708" s="99"/>
    </row>
    <row r="1709" spans="30:51" ht="13">
      <c r="AD1709" s="99"/>
      <c r="AE1709" s="99"/>
      <c r="AF1709" s="99"/>
      <c r="AG1709" s="99"/>
      <c r="AH1709" s="99"/>
      <c r="AI1709" s="99"/>
      <c r="AJ1709" s="99"/>
      <c r="AK1709" s="99"/>
      <c r="AL1709" s="99"/>
      <c r="AM1709" s="99"/>
      <c r="AN1709" s="99"/>
      <c r="AO1709" s="99"/>
      <c r="AP1709" s="99"/>
      <c r="AQ1709" s="99"/>
      <c r="AR1709" s="99"/>
      <c r="AS1709" s="99"/>
      <c r="AT1709" s="99"/>
      <c r="AU1709" s="99"/>
      <c r="AV1709" s="99"/>
      <c r="AW1709" s="99"/>
      <c r="AX1709" s="99"/>
      <c r="AY1709" s="99"/>
    </row>
    <row r="1710" spans="30:51" ht="13">
      <c r="AD1710" s="99"/>
      <c r="AE1710" s="99"/>
      <c r="AF1710" s="99"/>
      <c r="AG1710" s="99"/>
      <c r="AH1710" s="99"/>
      <c r="AI1710" s="99"/>
      <c r="AJ1710" s="99"/>
      <c r="AK1710" s="99"/>
      <c r="AL1710" s="99"/>
      <c r="AM1710" s="99"/>
      <c r="AN1710" s="99"/>
      <c r="AO1710" s="99"/>
      <c r="AP1710" s="99"/>
      <c r="AQ1710" s="99"/>
      <c r="AR1710" s="99"/>
      <c r="AS1710" s="99"/>
      <c r="AT1710" s="99"/>
      <c r="AU1710" s="99"/>
      <c r="AV1710" s="99"/>
      <c r="AW1710" s="99"/>
      <c r="AX1710" s="99"/>
      <c r="AY1710" s="99"/>
    </row>
    <row r="1711" spans="30:51" ht="13">
      <c r="AD1711" s="99"/>
      <c r="AE1711" s="99"/>
      <c r="AF1711" s="99"/>
      <c r="AG1711" s="99"/>
      <c r="AH1711" s="99"/>
      <c r="AI1711" s="99"/>
      <c r="AJ1711" s="99"/>
      <c r="AK1711" s="99"/>
      <c r="AL1711" s="99"/>
      <c r="AM1711" s="99"/>
      <c r="AN1711" s="99"/>
      <c r="AO1711" s="99"/>
      <c r="AP1711" s="99"/>
      <c r="AQ1711" s="99"/>
      <c r="AR1711" s="99"/>
      <c r="AS1711" s="99"/>
      <c r="AT1711" s="99"/>
      <c r="AU1711" s="99"/>
      <c r="AV1711" s="99"/>
      <c r="AW1711" s="99"/>
      <c r="AX1711" s="99"/>
      <c r="AY1711" s="99"/>
    </row>
    <row r="1712" spans="30:51" ht="13">
      <c r="AD1712" s="99"/>
      <c r="AE1712" s="99"/>
      <c r="AF1712" s="99"/>
      <c r="AG1712" s="99"/>
      <c r="AH1712" s="99"/>
      <c r="AI1712" s="99"/>
      <c r="AJ1712" s="99"/>
      <c r="AK1712" s="99"/>
      <c r="AL1712" s="99"/>
      <c r="AM1712" s="99"/>
      <c r="AN1712" s="99"/>
      <c r="AO1712" s="99"/>
      <c r="AP1712" s="99"/>
      <c r="AQ1712" s="99"/>
      <c r="AR1712" s="99"/>
      <c r="AS1712" s="99"/>
      <c r="AT1712" s="99"/>
      <c r="AU1712" s="99"/>
      <c r="AV1712" s="99"/>
      <c r="AW1712" s="99"/>
      <c r="AX1712" s="99"/>
      <c r="AY1712" s="99"/>
    </row>
    <row r="1713" spans="30:51" ht="13">
      <c r="AD1713" s="99"/>
      <c r="AE1713" s="99"/>
      <c r="AF1713" s="99"/>
      <c r="AG1713" s="99"/>
      <c r="AH1713" s="99"/>
      <c r="AI1713" s="99"/>
      <c r="AJ1713" s="99"/>
      <c r="AK1713" s="99"/>
      <c r="AL1713" s="99"/>
      <c r="AM1713" s="99"/>
      <c r="AN1713" s="99"/>
      <c r="AO1713" s="99"/>
      <c r="AP1713" s="99"/>
      <c r="AQ1713" s="99"/>
      <c r="AR1713" s="99"/>
      <c r="AS1713" s="99"/>
      <c r="AT1713" s="99"/>
      <c r="AU1713" s="99"/>
      <c r="AV1713" s="99"/>
      <c r="AW1713" s="99"/>
      <c r="AX1713" s="99"/>
      <c r="AY1713" s="99"/>
    </row>
    <row r="1714" spans="30:51" ht="13">
      <c r="AD1714" s="99"/>
      <c r="AE1714" s="99"/>
      <c r="AF1714" s="99"/>
      <c r="AG1714" s="99"/>
      <c r="AH1714" s="99"/>
      <c r="AI1714" s="99"/>
      <c r="AJ1714" s="99"/>
      <c r="AK1714" s="99"/>
      <c r="AL1714" s="99"/>
      <c r="AM1714" s="99"/>
      <c r="AN1714" s="99"/>
      <c r="AO1714" s="99"/>
      <c r="AP1714" s="99"/>
      <c r="AQ1714" s="99"/>
      <c r="AR1714" s="99"/>
      <c r="AS1714" s="99"/>
      <c r="AT1714" s="99"/>
      <c r="AU1714" s="99"/>
      <c r="AV1714" s="99"/>
      <c r="AW1714" s="99"/>
      <c r="AX1714" s="99"/>
      <c r="AY1714" s="99"/>
    </row>
    <row r="1715" spans="30:51" ht="13">
      <c r="AD1715" s="99"/>
      <c r="AE1715" s="99"/>
      <c r="AF1715" s="99"/>
      <c r="AG1715" s="99"/>
      <c r="AH1715" s="99"/>
      <c r="AI1715" s="99"/>
      <c r="AJ1715" s="99"/>
      <c r="AK1715" s="99"/>
      <c r="AL1715" s="99"/>
      <c r="AM1715" s="99"/>
      <c r="AN1715" s="99"/>
      <c r="AO1715" s="99"/>
      <c r="AP1715" s="99"/>
      <c r="AQ1715" s="99"/>
      <c r="AR1715" s="99"/>
      <c r="AS1715" s="99"/>
      <c r="AT1715" s="99"/>
      <c r="AU1715" s="99"/>
      <c r="AV1715" s="99"/>
      <c r="AW1715" s="99"/>
      <c r="AX1715" s="99"/>
      <c r="AY1715" s="99"/>
    </row>
    <row r="1716" spans="30:51" ht="13">
      <c r="AD1716" s="99"/>
      <c r="AE1716" s="99"/>
      <c r="AF1716" s="99"/>
      <c r="AG1716" s="99"/>
      <c r="AH1716" s="99"/>
      <c r="AI1716" s="99"/>
      <c r="AJ1716" s="99"/>
      <c r="AK1716" s="99"/>
      <c r="AL1716" s="99"/>
      <c r="AM1716" s="99"/>
      <c r="AN1716" s="99"/>
      <c r="AO1716" s="99"/>
      <c r="AP1716" s="99"/>
      <c r="AQ1716" s="99"/>
      <c r="AR1716" s="99"/>
      <c r="AS1716" s="99"/>
      <c r="AT1716" s="99"/>
      <c r="AU1716" s="99"/>
      <c r="AV1716" s="99"/>
      <c r="AW1716" s="99"/>
      <c r="AX1716" s="99"/>
      <c r="AY1716" s="99"/>
    </row>
    <row r="1717" spans="30:51" ht="13">
      <c r="AD1717" s="99"/>
      <c r="AE1717" s="99"/>
      <c r="AF1717" s="99"/>
      <c r="AG1717" s="99"/>
      <c r="AH1717" s="99"/>
      <c r="AI1717" s="99"/>
      <c r="AJ1717" s="99"/>
      <c r="AK1717" s="99"/>
      <c r="AL1717" s="99"/>
      <c r="AM1717" s="99"/>
      <c r="AN1717" s="99"/>
      <c r="AO1717" s="99"/>
      <c r="AP1717" s="99"/>
      <c r="AQ1717" s="99"/>
      <c r="AR1717" s="99"/>
      <c r="AS1717" s="99"/>
      <c r="AT1717" s="99"/>
      <c r="AU1717" s="99"/>
      <c r="AV1717" s="99"/>
      <c r="AW1717" s="99"/>
      <c r="AX1717" s="99"/>
      <c r="AY1717" s="99"/>
    </row>
    <row r="1718" spans="30:51" ht="13">
      <c r="AD1718" s="99"/>
      <c r="AE1718" s="99"/>
      <c r="AF1718" s="99"/>
      <c r="AG1718" s="99"/>
      <c r="AH1718" s="99"/>
      <c r="AI1718" s="99"/>
      <c r="AJ1718" s="99"/>
      <c r="AK1718" s="99"/>
      <c r="AL1718" s="99"/>
      <c r="AM1718" s="99"/>
      <c r="AN1718" s="99"/>
      <c r="AO1718" s="99"/>
      <c r="AP1718" s="99"/>
      <c r="AQ1718" s="99"/>
      <c r="AR1718" s="99"/>
      <c r="AS1718" s="99"/>
      <c r="AT1718" s="99"/>
      <c r="AU1718" s="99"/>
      <c r="AV1718" s="99"/>
      <c r="AW1718" s="99"/>
      <c r="AX1718" s="99"/>
      <c r="AY1718" s="99"/>
    </row>
    <row r="1719" spans="30:51" ht="13">
      <c r="AD1719" s="99"/>
      <c r="AE1719" s="99"/>
      <c r="AF1719" s="99"/>
      <c r="AG1719" s="99"/>
      <c r="AH1719" s="99"/>
      <c r="AI1719" s="99"/>
      <c r="AJ1719" s="99"/>
      <c r="AK1719" s="99"/>
      <c r="AL1719" s="99"/>
      <c r="AM1719" s="99"/>
      <c r="AN1719" s="99"/>
      <c r="AO1719" s="99"/>
      <c r="AP1719" s="99"/>
      <c r="AQ1719" s="99"/>
      <c r="AR1719" s="99"/>
      <c r="AS1719" s="99"/>
      <c r="AT1719" s="99"/>
      <c r="AU1719" s="99"/>
      <c r="AV1719" s="99"/>
      <c r="AW1719" s="99"/>
      <c r="AX1719" s="99"/>
      <c r="AY1719" s="99"/>
    </row>
    <row r="1720" spans="30:51" ht="13">
      <c r="AD1720" s="99"/>
      <c r="AE1720" s="99"/>
      <c r="AF1720" s="99"/>
      <c r="AG1720" s="99"/>
      <c r="AH1720" s="99"/>
      <c r="AI1720" s="99"/>
      <c r="AJ1720" s="99"/>
      <c r="AK1720" s="99"/>
      <c r="AL1720" s="99"/>
      <c r="AM1720" s="99"/>
      <c r="AN1720" s="99"/>
      <c r="AO1720" s="99"/>
      <c r="AP1720" s="99"/>
      <c r="AQ1720" s="99"/>
      <c r="AR1720" s="99"/>
      <c r="AS1720" s="99"/>
      <c r="AT1720" s="99"/>
      <c r="AU1720" s="99"/>
      <c r="AV1720" s="99"/>
      <c r="AW1720" s="99"/>
      <c r="AX1720" s="99"/>
      <c r="AY1720" s="99"/>
    </row>
    <row r="1721" spans="30:51" ht="13">
      <c r="AD1721" s="99"/>
      <c r="AE1721" s="99"/>
      <c r="AF1721" s="99"/>
      <c r="AG1721" s="99"/>
      <c r="AH1721" s="99"/>
      <c r="AI1721" s="99"/>
      <c r="AJ1721" s="99"/>
      <c r="AK1721" s="99"/>
      <c r="AL1721" s="99"/>
      <c r="AM1721" s="99"/>
      <c r="AN1721" s="99"/>
      <c r="AO1721" s="99"/>
      <c r="AP1721" s="99"/>
      <c r="AQ1721" s="99"/>
      <c r="AR1721" s="99"/>
      <c r="AS1721" s="99"/>
      <c r="AT1721" s="99"/>
      <c r="AU1721" s="99"/>
      <c r="AV1721" s="99"/>
      <c r="AW1721" s="99"/>
      <c r="AX1721" s="99"/>
      <c r="AY1721" s="99"/>
    </row>
    <row r="1722" spans="30:51" ht="13">
      <c r="AD1722" s="99"/>
      <c r="AE1722" s="99"/>
      <c r="AF1722" s="99"/>
      <c r="AG1722" s="99"/>
      <c r="AH1722" s="99"/>
      <c r="AI1722" s="99"/>
      <c r="AJ1722" s="99"/>
      <c r="AK1722" s="99"/>
      <c r="AL1722" s="99"/>
      <c r="AM1722" s="99"/>
      <c r="AN1722" s="99"/>
      <c r="AO1722" s="99"/>
      <c r="AP1722" s="99"/>
      <c r="AQ1722" s="99"/>
      <c r="AR1722" s="99"/>
      <c r="AS1722" s="99"/>
      <c r="AT1722" s="99"/>
      <c r="AU1722" s="99"/>
      <c r="AV1722" s="99"/>
      <c r="AW1722" s="99"/>
      <c r="AX1722" s="99"/>
      <c r="AY1722" s="99"/>
    </row>
    <row r="1723" spans="30:51" ht="13">
      <c r="AD1723" s="99"/>
      <c r="AE1723" s="99"/>
      <c r="AF1723" s="99"/>
      <c r="AG1723" s="99"/>
      <c r="AH1723" s="99"/>
      <c r="AI1723" s="99"/>
      <c r="AJ1723" s="99"/>
      <c r="AK1723" s="99"/>
      <c r="AL1723" s="99"/>
      <c r="AM1723" s="99"/>
      <c r="AN1723" s="99"/>
      <c r="AO1723" s="99"/>
      <c r="AP1723" s="99"/>
      <c r="AQ1723" s="99"/>
      <c r="AR1723" s="99"/>
      <c r="AS1723" s="99"/>
      <c r="AT1723" s="99"/>
      <c r="AU1723" s="99"/>
      <c r="AV1723" s="99"/>
      <c r="AW1723" s="99"/>
      <c r="AX1723" s="99"/>
      <c r="AY1723" s="99"/>
    </row>
    <row r="1724" spans="30:51" ht="13">
      <c r="AD1724" s="99"/>
      <c r="AE1724" s="99"/>
      <c r="AF1724" s="99"/>
      <c r="AG1724" s="99"/>
      <c r="AH1724" s="99"/>
      <c r="AI1724" s="99"/>
      <c r="AJ1724" s="99"/>
      <c r="AK1724" s="99"/>
      <c r="AL1724" s="99"/>
      <c r="AM1724" s="99"/>
      <c r="AN1724" s="99"/>
      <c r="AO1724" s="99"/>
      <c r="AP1724" s="99"/>
      <c r="AQ1724" s="99"/>
      <c r="AR1724" s="99"/>
      <c r="AS1724" s="99"/>
      <c r="AT1724" s="99"/>
      <c r="AU1724" s="99"/>
      <c r="AV1724" s="99"/>
      <c r="AW1724" s="99"/>
      <c r="AX1724" s="99"/>
      <c r="AY1724" s="99"/>
    </row>
    <row r="1725" spans="30:51" ht="13">
      <c r="AD1725" s="99"/>
      <c r="AE1725" s="99"/>
      <c r="AF1725" s="99"/>
      <c r="AG1725" s="99"/>
      <c r="AH1725" s="99"/>
      <c r="AI1725" s="99"/>
      <c r="AJ1725" s="99"/>
      <c r="AK1725" s="99"/>
      <c r="AL1725" s="99"/>
      <c r="AM1725" s="99"/>
      <c r="AN1725" s="99"/>
      <c r="AO1725" s="99"/>
      <c r="AP1725" s="99"/>
      <c r="AQ1725" s="99"/>
      <c r="AR1725" s="99"/>
      <c r="AS1725" s="99"/>
      <c r="AT1725" s="99"/>
      <c r="AU1725" s="99"/>
      <c r="AV1725" s="99"/>
      <c r="AW1725" s="99"/>
      <c r="AX1725" s="99"/>
      <c r="AY1725" s="99"/>
    </row>
    <row r="1726" spans="30:51" ht="13">
      <c r="AD1726" s="99"/>
      <c r="AE1726" s="99"/>
      <c r="AF1726" s="99"/>
      <c r="AG1726" s="99"/>
      <c r="AH1726" s="99"/>
      <c r="AI1726" s="99"/>
      <c r="AJ1726" s="99"/>
      <c r="AK1726" s="99"/>
      <c r="AL1726" s="99"/>
      <c r="AM1726" s="99"/>
      <c r="AN1726" s="99"/>
      <c r="AO1726" s="99"/>
      <c r="AP1726" s="99"/>
      <c r="AQ1726" s="99"/>
      <c r="AR1726" s="99"/>
      <c r="AS1726" s="99"/>
      <c r="AT1726" s="99"/>
      <c r="AU1726" s="99"/>
      <c r="AV1726" s="99"/>
      <c r="AW1726" s="99"/>
      <c r="AX1726" s="99"/>
      <c r="AY1726" s="99"/>
    </row>
    <row r="1727" spans="30:51" ht="13">
      <c r="AD1727" s="99"/>
      <c r="AE1727" s="99"/>
      <c r="AF1727" s="99"/>
      <c r="AG1727" s="99"/>
      <c r="AH1727" s="99"/>
      <c r="AI1727" s="99"/>
      <c r="AJ1727" s="99"/>
      <c r="AK1727" s="99"/>
      <c r="AL1727" s="99"/>
      <c r="AM1727" s="99"/>
      <c r="AN1727" s="99"/>
      <c r="AO1727" s="99"/>
      <c r="AP1727" s="99"/>
      <c r="AQ1727" s="99"/>
      <c r="AR1727" s="99"/>
      <c r="AS1727" s="99"/>
      <c r="AT1727" s="99"/>
      <c r="AU1727" s="99"/>
      <c r="AV1727" s="99"/>
      <c r="AW1727" s="99"/>
      <c r="AX1727" s="99"/>
      <c r="AY1727" s="99"/>
    </row>
    <row r="1728" spans="30:51" ht="13">
      <c r="AD1728" s="99"/>
      <c r="AE1728" s="99"/>
      <c r="AF1728" s="99"/>
      <c r="AG1728" s="99"/>
      <c r="AH1728" s="99"/>
      <c r="AI1728" s="99"/>
      <c r="AJ1728" s="99"/>
      <c r="AK1728" s="99"/>
      <c r="AL1728" s="99"/>
      <c r="AM1728" s="99"/>
      <c r="AN1728" s="99"/>
      <c r="AO1728" s="99"/>
      <c r="AP1728" s="99"/>
      <c r="AQ1728" s="99"/>
      <c r="AR1728" s="99"/>
      <c r="AS1728" s="99"/>
      <c r="AT1728" s="99"/>
      <c r="AU1728" s="99"/>
      <c r="AV1728" s="99"/>
      <c r="AW1728" s="99"/>
      <c r="AX1728" s="99"/>
      <c r="AY1728" s="99"/>
    </row>
    <row r="1729" spans="30:51" ht="13">
      <c r="AD1729" s="99"/>
      <c r="AE1729" s="99"/>
      <c r="AF1729" s="99"/>
      <c r="AG1729" s="99"/>
      <c r="AH1729" s="99"/>
      <c r="AI1729" s="99"/>
      <c r="AJ1729" s="99"/>
      <c r="AK1729" s="99"/>
      <c r="AL1729" s="99"/>
      <c r="AM1729" s="99"/>
      <c r="AN1729" s="99"/>
      <c r="AO1729" s="99"/>
      <c r="AP1729" s="99"/>
      <c r="AQ1729" s="99"/>
      <c r="AR1729" s="99"/>
      <c r="AS1729" s="99"/>
      <c r="AT1729" s="99"/>
      <c r="AU1729" s="99"/>
      <c r="AV1729" s="99"/>
      <c r="AW1729" s="99"/>
      <c r="AX1729" s="99"/>
      <c r="AY1729" s="99"/>
    </row>
    <row r="1730" spans="30:51" ht="13">
      <c r="AD1730" s="99"/>
      <c r="AE1730" s="99"/>
      <c r="AF1730" s="99"/>
      <c r="AG1730" s="99"/>
      <c r="AH1730" s="99"/>
      <c r="AI1730" s="99"/>
      <c r="AJ1730" s="99"/>
      <c r="AK1730" s="99"/>
      <c r="AL1730" s="99"/>
      <c r="AM1730" s="99"/>
      <c r="AN1730" s="99"/>
      <c r="AO1730" s="99"/>
      <c r="AP1730" s="99"/>
      <c r="AQ1730" s="99"/>
      <c r="AR1730" s="99"/>
      <c r="AS1730" s="99"/>
      <c r="AT1730" s="99"/>
      <c r="AU1730" s="99"/>
      <c r="AV1730" s="99"/>
      <c r="AW1730" s="99"/>
      <c r="AX1730" s="99"/>
      <c r="AY1730" s="99"/>
    </row>
    <row r="1731" spans="30:51" ht="13">
      <c r="AD1731" s="99"/>
      <c r="AE1731" s="99"/>
      <c r="AF1731" s="99"/>
      <c r="AG1731" s="99"/>
      <c r="AH1731" s="99"/>
      <c r="AI1731" s="99"/>
      <c r="AJ1731" s="99"/>
      <c r="AK1731" s="99"/>
      <c r="AL1731" s="99"/>
      <c r="AM1731" s="99"/>
      <c r="AN1731" s="99"/>
      <c r="AO1731" s="99"/>
      <c r="AP1731" s="99"/>
      <c r="AQ1731" s="99"/>
      <c r="AR1731" s="99"/>
      <c r="AS1731" s="99"/>
      <c r="AT1731" s="99"/>
      <c r="AU1731" s="99"/>
      <c r="AV1731" s="99"/>
      <c r="AW1731" s="99"/>
      <c r="AX1731" s="99"/>
      <c r="AY1731" s="99"/>
    </row>
    <row r="1732" spans="30:51" ht="13">
      <c r="AD1732" s="99"/>
      <c r="AE1732" s="99"/>
      <c r="AF1732" s="99"/>
      <c r="AG1732" s="99"/>
      <c r="AH1732" s="99"/>
      <c r="AI1732" s="99"/>
      <c r="AJ1732" s="99"/>
      <c r="AK1732" s="99"/>
      <c r="AL1732" s="99"/>
      <c r="AM1732" s="99"/>
      <c r="AN1732" s="99"/>
      <c r="AO1732" s="99"/>
      <c r="AP1732" s="99"/>
      <c r="AQ1732" s="99"/>
      <c r="AR1732" s="99"/>
      <c r="AS1732" s="99"/>
      <c r="AT1732" s="99"/>
      <c r="AU1732" s="99"/>
      <c r="AV1732" s="99"/>
      <c r="AW1732" s="99"/>
      <c r="AX1732" s="99"/>
      <c r="AY1732" s="99"/>
    </row>
    <row r="1733" spans="30:51" ht="13">
      <c r="AD1733" s="99"/>
      <c r="AE1733" s="99"/>
      <c r="AF1733" s="99"/>
      <c r="AG1733" s="99"/>
      <c r="AH1733" s="99"/>
      <c r="AI1733" s="99"/>
      <c r="AJ1733" s="99"/>
      <c r="AK1733" s="99"/>
      <c r="AL1733" s="99"/>
      <c r="AM1733" s="99"/>
      <c r="AN1733" s="99"/>
      <c r="AO1733" s="99"/>
      <c r="AP1733" s="99"/>
      <c r="AQ1733" s="99"/>
      <c r="AR1733" s="99"/>
      <c r="AS1733" s="99"/>
      <c r="AT1733" s="99"/>
      <c r="AU1733" s="99"/>
      <c r="AV1733" s="99"/>
      <c r="AW1733" s="99"/>
      <c r="AX1733" s="99"/>
      <c r="AY1733" s="99"/>
    </row>
    <row r="1734" spans="30:51" ht="13">
      <c r="AD1734" s="99"/>
      <c r="AE1734" s="99"/>
      <c r="AF1734" s="99"/>
      <c r="AG1734" s="99"/>
      <c r="AH1734" s="99"/>
      <c r="AI1734" s="99"/>
      <c r="AJ1734" s="99"/>
      <c r="AK1734" s="99"/>
      <c r="AL1734" s="99"/>
      <c r="AM1734" s="99"/>
      <c r="AN1734" s="99"/>
      <c r="AO1734" s="99"/>
      <c r="AP1734" s="99"/>
      <c r="AQ1734" s="99"/>
      <c r="AR1734" s="99"/>
      <c r="AS1734" s="99"/>
      <c r="AT1734" s="99"/>
      <c r="AU1734" s="99"/>
      <c r="AV1734" s="99"/>
      <c r="AW1734" s="99"/>
      <c r="AX1734" s="99"/>
      <c r="AY1734" s="99"/>
    </row>
    <row r="1735" spans="30:51" ht="13">
      <c r="AD1735" s="99"/>
      <c r="AE1735" s="99"/>
      <c r="AF1735" s="99"/>
      <c r="AG1735" s="99"/>
      <c r="AH1735" s="99"/>
      <c r="AI1735" s="99"/>
      <c r="AJ1735" s="99"/>
      <c r="AK1735" s="99"/>
      <c r="AL1735" s="99"/>
      <c r="AM1735" s="99"/>
      <c r="AN1735" s="99"/>
      <c r="AO1735" s="99"/>
      <c r="AP1735" s="99"/>
      <c r="AQ1735" s="99"/>
      <c r="AR1735" s="99"/>
      <c r="AS1735" s="99"/>
      <c r="AT1735" s="99"/>
      <c r="AU1735" s="99"/>
      <c r="AV1735" s="99"/>
      <c r="AW1735" s="99"/>
      <c r="AX1735" s="99"/>
      <c r="AY1735" s="99"/>
    </row>
    <row r="1736" spans="30:51" ht="13">
      <c r="AD1736" s="99"/>
      <c r="AE1736" s="99"/>
      <c r="AF1736" s="99"/>
      <c r="AG1736" s="99"/>
      <c r="AH1736" s="99"/>
      <c r="AI1736" s="99"/>
      <c r="AJ1736" s="99"/>
      <c r="AK1736" s="99"/>
      <c r="AL1736" s="99"/>
      <c r="AM1736" s="99"/>
      <c r="AN1736" s="99"/>
      <c r="AO1736" s="99"/>
      <c r="AP1736" s="99"/>
      <c r="AQ1736" s="99"/>
      <c r="AR1736" s="99"/>
      <c r="AS1736" s="99"/>
      <c r="AT1736" s="99"/>
      <c r="AU1736" s="99"/>
      <c r="AV1736" s="99"/>
      <c r="AW1736" s="99"/>
      <c r="AX1736" s="99"/>
      <c r="AY1736" s="99"/>
    </row>
    <row r="1737" spans="30:51" ht="13">
      <c r="AD1737" s="99"/>
      <c r="AE1737" s="99"/>
      <c r="AF1737" s="99"/>
      <c r="AG1737" s="99"/>
      <c r="AH1737" s="99"/>
      <c r="AI1737" s="99"/>
      <c r="AJ1737" s="99"/>
      <c r="AK1737" s="99"/>
      <c r="AL1737" s="99"/>
      <c r="AM1737" s="99"/>
      <c r="AN1737" s="99"/>
      <c r="AO1737" s="99"/>
      <c r="AP1737" s="99"/>
      <c r="AQ1737" s="99"/>
      <c r="AR1737" s="99"/>
      <c r="AS1737" s="99"/>
      <c r="AT1737" s="99"/>
      <c r="AU1737" s="99"/>
      <c r="AV1737" s="99"/>
      <c r="AW1737" s="99"/>
      <c r="AX1737" s="99"/>
      <c r="AY1737" s="99"/>
    </row>
    <row r="1738" spans="30:51" ht="13">
      <c r="AD1738" s="99"/>
      <c r="AE1738" s="99"/>
      <c r="AF1738" s="99"/>
      <c r="AG1738" s="99"/>
      <c r="AH1738" s="99"/>
      <c r="AI1738" s="99"/>
      <c r="AJ1738" s="99"/>
      <c r="AK1738" s="99"/>
      <c r="AL1738" s="99"/>
      <c r="AM1738" s="99"/>
      <c r="AN1738" s="99"/>
      <c r="AO1738" s="99"/>
      <c r="AP1738" s="99"/>
      <c r="AQ1738" s="99"/>
      <c r="AR1738" s="99"/>
      <c r="AS1738" s="99"/>
      <c r="AT1738" s="99"/>
      <c r="AU1738" s="99"/>
      <c r="AV1738" s="99"/>
      <c r="AW1738" s="99"/>
      <c r="AX1738" s="99"/>
      <c r="AY1738" s="99"/>
    </row>
    <row r="1739" spans="30:51" ht="13">
      <c r="AD1739" s="99"/>
      <c r="AE1739" s="99"/>
      <c r="AF1739" s="99"/>
      <c r="AG1739" s="99"/>
      <c r="AH1739" s="99"/>
      <c r="AI1739" s="99"/>
      <c r="AJ1739" s="99"/>
      <c r="AK1739" s="99"/>
      <c r="AL1739" s="99"/>
      <c r="AM1739" s="99"/>
      <c r="AN1739" s="99"/>
      <c r="AO1739" s="99"/>
      <c r="AP1739" s="99"/>
      <c r="AQ1739" s="99"/>
      <c r="AR1739" s="99"/>
      <c r="AS1739" s="99"/>
      <c r="AT1739" s="99"/>
      <c r="AU1739" s="99"/>
      <c r="AV1739" s="99"/>
      <c r="AW1739" s="99"/>
      <c r="AX1739" s="99"/>
      <c r="AY1739" s="99"/>
    </row>
    <row r="1740" spans="30:51" ht="13">
      <c r="AD1740" s="99"/>
      <c r="AE1740" s="99"/>
      <c r="AF1740" s="99"/>
      <c r="AG1740" s="99"/>
      <c r="AH1740" s="99"/>
      <c r="AI1740" s="99"/>
      <c r="AJ1740" s="99"/>
      <c r="AK1740" s="99"/>
      <c r="AL1740" s="99"/>
      <c r="AM1740" s="99"/>
      <c r="AN1740" s="99"/>
      <c r="AO1740" s="99"/>
      <c r="AP1740" s="99"/>
      <c r="AQ1740" s="99"/>
      <c r="AR1740" s="99"/>
      <c r="AS1740" s="99"/>
      <c r="AT1740" s="99"/>
      <c r="AU1740" s="99"/>
      <c r="AV1740" s="99"/>
      <c r="AW1740" s="99"/>
      <c r="AX1740" s="99"/>
      <c r="AY1740" s="99"/>
    </row>
    <row r="1741" spans="30:51" ht="13">
      <c r="AD1741" s="99"/>
      <c r="AE1741" s="99"/>
      <c r="AF1741" s="99"/>
      <c r="AG1741" s="99"/>
      <c r="AH1741" s="99"/>
      <c r="AI1741" s="99"/>
      <c r="AJ1741" s="99"/>
      <c r="AK1741" s="99"/>
      <c r="AL1741" s="99"/>
      <c r="AM1741" s="99"/>
      <c r="AN1741" s="99"/>
      <c r="AO1741" s="99"/>
      <c r="AP1741" s="99"/>
      <c r="AQ1741" s="99"/>
      <c r="AR1741" s="99"/>
      <c r="AS1741" s="99"/>
      <c r="AT1741" s="99"/>
      <c r="AU1741" s="99"/>
      <c r="AV1741" s="99"/>
      <c r="AW1741" s="99"/>
      <c r="AX1741" s="99"/>
      <c r="AY1741" s="99"/>
    </row>
    <row r="1742" spans="30:51" ht="13">
      <c r="AD1742" s="99"/>
      <c r="AE1742" s="99"/>
      <c r="AF1742" s="99"/>
      <c r="AG1742" s="99"/>
      <c r="AH1742" s="99"/>
      <c r="AI1742" s="99"/>
      <c r="AJ1742" s="99"/>
      <c r="AK1742" s="99"/>
      <c r="AL1742" s="99"/>
      <c r="AM1742" s="99"/>
      <c r="AN1742" s="99"/>
      <c r="AO1742" s="99"/>
      <c r="AP1742" s="99"/>
      <c r="AQ1742" s="99"/>
      <c r="AR1742" s="99"/>
      <c r="AS1742" s="99"/>
      <c r="AT1742" s="99"/>
      <c r="AU1742" s="99"/>
      <c r="AV1742" s="99"/>
      <c r="AW1742" s="99"/>
      <c r="AX1742" s="99"/>
      <c r="AY1742" s="99"/>
    </row>
    <row r="1743" spans="30:51" ht="13">
      <c r="AD1743" s="99"/>
      <c r="AE1743" s="99"/>
      <c r="AF1743" s="99"/>
      <c r="AG1743" s="99"/>
      <c r="AH1743" s="99"/>
      <c r="AI1743" s="99"/>
      <c r="AJ1743" s="99"/>
      <c r="AK1743" s="99"/>
      <c r="AL1743" s="99"/>
      <c r="AM1743" s="99"/>
      <c r="AN1743" s="99"/>
      <c r="AO1743" s="99"/>
      <c r="AP1743" s="99"/>
      <c r="AQ1743" s="99"/>
      <c r="AR1743" s="99"/>
      <c r="AS1743" s="99"/>
      <c r="AT1743" s="99"/>
      <c r="AU1743" s="99"/>
      <c r="AV1743" s="99"/>
      <c r="AW1743" s="99"/>
      <c r="AX1743" s="99"/>
      <c r="AY1743" s="99"/>
    </row>
    <row r="1744" spans="30:51" ht="13">
      <c r="AD1744" s="99"/>
      <c r="AE1744" s="99"/>
      <c r="AF1744" s="99"/>
      <c r="AG1744" s="99"/>
      <c r="AH1744" s="99"/>
      <c r="AI1744" s="99"/>
      <c r="AJ1744" s="99"/>
      <c r="AK1744" s="99"/>
      <c r="AL1744" s="99"/>
      <c r="AM1744" s="99"/>
      <c r="AN1744" s="99"/>
      <c r="AO1744" s="99"/>
      <c r="AP1744" s="99"/>
      <c r="AQ1744" s="99"/>
      <c r="AR1744" s="99"/>
      <c r="AS1744" s="99"/>
      <c r="AT1744" s="99"/>
      <c r="AU1744" s="99"/>
      <c r="AV1744" s="99"/>
      <c r="AW1744" s="99"/>
      <c r="AX1744" s="99"/>
      <c r="AY1744" s="99"/>
    </row>
    <row r="1745" spans="30:51" ht="13">
      <c r="AD1745" s="99"/>
      <c r="AE1745" s="99"/>
      <c r="AF1745" s="99"/>
      <c r="AG1745" s="99"/>
      <c r="AH1745" s="99"/>
      <c r="AI1745" s="99"/>
      <c r="AJ1745" s="99"/>
      <c r="AK1745" s="99"/>
      <c r="AL1745" s="99"/>
      <c r="AM1745" s="99"/>
      <c r="AN1745" s="99"/>
      <c r="AO1745" s="99"/>
      <c r="AP1745" s="99"/>
      <c r="AQ1745" s="99"/>
      <c r="AR1745" s="99"/>
      <c r="AS1745" s="99"/>
      <c r="AT1745" s="99"/>
      <c r="AU1745" s="99"/>
      <c r="AV1745" s="99"/>
      <c r="AW1745" s="99"/>
      <c r="AX1745" s="99"/>
      <c r="AY1745" s="99"/>
    </row>
    <row r="1746" spans="30:51" ht="13">
      <c r="AD1746" s="99"/>
      <c r="AE1746" s="99"/>
      <c r="AF1746" s="99"/>
      <c r="AG1746" s="99"/>
      <c r="AH1746" s="99"/>
      <c r="AI1746" s="99"/>
      <c r="AJ1746" s="99"/>
      <c r="AK1746" s="99"/>
      <c r="AL1746" s="99"/>
      <c r="AM1746" s="99"/>
      <c r="AN1746" s="99"/>
      <c r="AO1746" s="99"/>
      <c r="AP1746" s="99"/>
      <c r="AQ1746" s="99"/>
      <c r="AR1746" s="99"/>
      <c r="AS1746" s="99"/>
      <c r="AT1746" s="99"/>
      <c r="AU1746" s="99"/>
      <c r="AV1746" s="99"/>
      <c r="AW1746" s="99"/>
      <c r="AX1746" s="99"/>
      <c r="AY1746" s="99"/>
    </row>
    <row r="1747" spans="30:51" ht="13">
      <c r="AD1747" s="99"/>
      <c r="AE1747" s="99"/>
      <c r="AF1747" s="99"/>
      <c r="AG1747" s="99"/>
      <c r="AH1747" s="99"/>
      <c r="AI1747" s="99"/>
      <c r="AJ1747" s="99"/>
      <c r="AK1747" s="99"/>
      <c r="AL1747" s="99"/>
      <c r="AM1747" s="99"/>
      <c r="AN1747" s="99"/>
      <c r="AO1747" s="99"/>
      <c r="AP1747" s="99"/>
      <c r="AQ1747" s="99"/>
      <c r="AR1747" s="99"/>
      <c r="AS1747" s="99"/>
      <c r="AT1747" s="99"/>
      <c r="AU1747" s="99"/>
      <c r="AV1747" s="99"/>
      <c r="AW1747" s="99"/>
      <c r="AX1747" s="99"/>
      <c r="AY1747" s="99"/>
    </row>
    <row r="1748" spans="30:51" ht="13">
      <c r="AD1748" s="99"/>
      <c r="AE1748" s="99"/>
      <c r="AF1748" s="99"/>
      <c r="AG1748" s="99"/>
      <c r="AH1748" s="99"/>
      <c r="AI1748" s="99"/>
      <c r="AJ1748" s="99"/>
      <c r="AK1748" s="99"/>
      <c r="AL1748" s="99"/>
      <c r="AM1748" s="99"/>
      <c r="AN1748" s="99"/>
      <c r="AO1748" s="99"/>
      <c r="AP1748" s="99"/>
      <c r="AQ1748" s="99"/>
      <c r="AR1748" s="99"/>
      <c r="AS1748" s="99"/>
      <c r="AT1748" s="99"/>
      <c r="AU1748" s="99"/>
      <c r="AV1748" s="99"/>
      <c r="AW1748" s="99"/>
      <c r="AX1748" s="99"/>
      <c r="AY1748" s="99"/>
    </row>
    <row r="1749" spans="30:51" ht="13">
      <c r="AD1749" s="99"/>
      <c r="AE1749" s="99"/>
      <c r="AF1749" s="99"/>
      <c r="AG1749" s="99"/>
      <c r="AH1749" s="99"/>
      <c r="AI1749" s="99"/>
      <c r="AJ1749" s="99"/>
      <c r="AK1749" s="99"/>
      <c r="AL1749" s="99"/>
      <c r="AM1749" s="99"/>
      <c r="AN1749" s="99"/>
      <c r="AO1749" s="99"/>
      <c r="AP1749" s="99"/>
      <c r="AQ1749" s="99"/>
      <c r="AR1749" s="99"/>
      <c r="AS1749" s="99"/>
      <c r="AT1749" s="99"/>
      <c r="AU1749" s="99"/>
      <c r="AV1749" s="99"/>
      <c r="AW1749" s="99"/>
      <c r="AX1749" s="99"/>
      <c r="AY1749" s="99"/>
    </row>
    <row r="1750" spans="30:51" ht="13">
      <c r="AD1750" s="99"/>
      <c r="AE1750" s="99"/>
      <c r="AF1750" s="99"/>
      <c r="AG1750" s="99"/>
      <c r="AH1750" s="99"/>
      <c r="AI1750" s="99"/>
      <c r="AJ1750" s="99"/>
      <c r="AK1750" s="99"/>
      <c r="AL1750" s="99"/>
      <c r="AM1750" s="99"/>
      <c r="AN1750" s="99"/>
      <c r="AO1750" s="99"/>
      <c r="AP1750" s="99"/>
      <c r="AQ1750" s="99"/>
      <c r="AR1750" s="99"/>
      <c r="AS1750" s="99"/>
      <c r="AT1750" s="99"/>
      <c r="AU1750" s="99"/>
      <c r="AV1750" s="99"/>
      <c r="AW1750" s="99"/>
      <c r="AX1750" s="99"/>
      <c r="AY1750" s="99"/>
    </row>
    <row r="1751" spans="30:51" ht="13">
      <c r="AD1751" s="99"/>
      <c r="AE1751" s="99"/>
      <c r="AF1751" s="99"/>
      <c r="AG1751" s="99"/>
      <c r="AH1751" s="99"/>
      <c r="AI1751" s="99"/>
      <c r="AJ1751" s="99"/>
      <c r="AK1751" s="99"/>
      <c r="AL1751" s="99"/>
      <c r="AM1751" s="99"/>
      <c r="AN1751" s="99"/>
      <c r="AO1751" s="99"/>
      <c r="AP1751" s="99"/>
      <c r="AQ1751" s="99"/>
      <c r="AR1751" s="99"/>
      <c r="AS1751" s="99"/>
      <c r="AT1751" s="99"/>
      <c r="AU1751" s="99"/>
      <c r="AV1751" s="99"/>
      <c r="AW1751" s="99"/>
      <c r="AX1751" s="99"/>
      <c r="AY1751" s="99"/>
    </row>
    <row r="1752" spans="30:51" ht="13">
      <c r="AD1752" s="99"/>
      <c r="AE1752" s="99"/>
      <c r="AF1752" s="99"/>
      <c r="AG1752" s="99"/>
      <c r="AH1752" s="99"/>
      <c r="AI1752" s="99"/>
      <c r="AJ1752" s="99"/>
      <c r="AK1752" s="99"/>
      <c r="AL1752" s="99"/>
      <c r="AM1752" s="99"/>
      <c r="AN1752" s="99"/>
      <c r="AO1752" s="99"/>
      <c r="AP1752" s="99"/>
      <c r="AQ1752" s="99"/>
      <c r="AR1752" s="99"/>
      <c r="AS1752" s="99"/>
      <c r="AT1752" s="99"/>
      <c r="AU1752" s="99"/>
      <c r="AV1752" s="99"/>
      <c r="AW1752" s="99"/>
      <c r="AX1752" s="99"/>
      <c r="AY1752" s="99"/>
    </row>
    <row r="1753" spans="30:51" ht="13">
      <c r="AD1753" s="99"/>
      <c r="AE1753" s="99"/>
      <c r="AF1753" s="99"/>
      <c r="AG1753" s="99"/>
      <c r="AH1753" s="99"/>
      <c r="AI1753" s="99"/>
      <c r="AJ1753" s="99"/>
      <c r="AK1753" s="99"/>
      <c r="AL1753" s="99"/>
      <c r="AM1753" s="99"/>
      <c r="AN1753" s="99"/>
      <c r="AO1753" s="99"/>
      <c r="AP1753" s="99"/>
      <c r="AQ1753" s="99"/>
      <c r="AR1753" s="99"/>
      <c r="AS1753" s="99"/>
      <c r="AT1753" s="99"/>
      <c r="AU1753" s="99"/>
      <c r="AV1753" s="99"/>
      <c r="AW1753" s="99"/>
      <c r="AX1753" s="99"/>
      <c r="AY1753" s="99"/>
    </row>
    <row r="1754" spans="30:51" ht="13">
      <c r="AD1754" s="99"/>
      <c r="AE1754" s="99"/>
      <c r="AF1754" s="99"/>
      <c r="AG1754" s="99"/>
      <c r="AH1754" s="99"/>
      <c r="AI1754" s="99"/>
      <c r="AJ1754" s="99"/>
      <c r="AK1754" s="99"/>
      <c r="AL1754" s="99"/>
      <c r="AM1754" s="99"/>
      <c r="AN1754" s="99"/>
      <c r="AO1754" s="99"/>
      <c r="AP1754" s="99"/>
      <c r="AQ1754" s="99"/>
      <c r="AR1754" s="99"/>
      <c r="AS1754" s="99"/>
      <c r="AT1754" s="99"/>
      <c r="AU1754" s="99"/>
      <c r="AV1754" s="99"/>
      <c r="AW1754" s="99"/>
      <c r="AX1754" s="99"/>
      <c r="AY1754" s="99"/>
    </row>
    <row r="1755" spans="30:51" ht="13">
      <c r="AD1755" s="99"/>
      <c r="AE1755" s="99"/>
      <c r="AF1755" s="99"/>
      <c r="AG1755" s="99"/>
      <c r="AH1755" s="99"/>
      <c r="AI1755" s="99"/>
      <c r="AJ1755" s="99"/>
      <c r="AK1755" s="99"/>
      <c r="AL1755" s="99"/>
      <c r="AM1755" s="99"/>
      <c r="AN1755" s="99"/>
      <c r="AO1755" s="99"/>
      <c r="AP1755" s="99"/>
      <c r="AQ1755" s="99"/>
      <c r="AR1755" s="99"/>
      <c r="AS1755" s="99"/>
      <c r="AT1755" s="99"/>
      <c r="AU1755" s="99"/>
      <c r="AV1755" s="99"/>
      <c r="AW1755" s="99"/>
      <c r="AX1755" s="99"/>
      <c r="AY1755" s="99"/>
    </row>
    <row r="1756" spans="30:51" ht="13">
      <c r="AD1756" s="99"/>
      <c r="AE1756" s="99"/>
      <c r="AF1756" s="99"/>
      <c r="AG1756" s="99"/>
      <c r="AH1756" s="99"/>
      <c r="AI1756" s="99"/>
      <c r="AJ1756" s="99"/>
      <c r="AK1756" s="99"/>
      <c r="AL1756" s="99"/>
      <c r="AM1756" s="99"/>
      <c r="AN1756" s="99"/>
      <c r="AO1756" s="99"/>
      <c r="AP1756" s="99"/>
      <c r="AQ1756" s="99"/>
      <c r="AR1756" s="99"/>
      <c r="AS1756" s="99"/>
      <c r="AT1756" s="99"/>
      <c r="AU1756" s="99"/>
      <c r="AV1756" s="99"/>
      <c r="AW1756" s="99"/>
      <c r="AX1756" s="99"/>
      <c r="AY1756" s="99"/>
    </row>
    <row r="1757" spans="30:51" ht="13">
      <c r="AD1757" s="99"/>
      <c r="AE1757" s="99"/>
      <c r="AF1757" s="99"/>
      <c r="AG1757" s="99"/>
      <c r="AH1757" s="99"/>
      <c r="AI1757" s="99"/>
      <c r="AJ1757" s="99"/>
      <c r="AK1757" s="99"/>
      <c r="AL1757" s="99"/>
      <c r="AM1757" s="99"/>
      <c r="AN1757" s="99"/>
      <c r="AO1757" s="99"/>
      <c r="AP1757" s="99"/>
      <c r="AQ1757" s="99"/>
      <c r="AR1757" s="99"/>
      <c r="AS1757" s="99"/>
      <c r="AT1757" s="99"/>
      <c r="AU1757" s="99"/>
      <c r="AV1757" s="99"/>
      <c r="AW1757" s="99"/>
      <c r="AX1757" s="99"/>
      <c r="AY1757" s="99"/>
    </row>
    <row r="1758" spans="30:51" ht="13">
      <c r="AD1758" s="99"/>
      <c r="AE1758" s="99"/>
      <c r="AF1758" s="99"/>
      <c r="AG1758" s="99"/>
      <c r="AH1758" s="99"/>
      <c r="AI1758" s="99"/>
      <c r="AJ1758" s="99"/>
      <c r="AK1758" s="99"/>
      <c r="AL1758" s="99"/>
      <c r="AM1758" s="99"/>
      <c r="AN1758" s="99"/>
      <c r="AO1758" s="99"/>
      <c r="AP1758" s="99"/>
      <c r="AQ1758" s="99"/>
      <c r="AR1758" s="99"/>
      <c r="AS1758" s="99"/>
      <c r="AT1758" s="99"/>
      <c r="AU1758" s="99"/>
      <c r="AV1758" s="99"/>
      <c r="AW1758" s="99"/>
      <c r="AX1758" s="99"/>
      <c r="AY1758" s="99"/>
    </row>
    <row r="1759" spans="30:51" ht="13">
      <c r="AD1759" s="99"/>
      <c r="AE1759" s="99"/>
      <c r="AF1759" s="99"/>
      <c r="AG1759" s="99"/>
      <c r="AH1759" s="99"/>
      <c r="AI1759" s="99"/>
      <c r="AJ1759" s="99"/>
      <c r="AK1759" s="99"/>
      <c r="AL1759" s="99"/>
      <c r="AM1759" s="99"/>
      <c r="AN1759" s="99"/>
      <c r="AO1759" s="99"/>
      <c r="AP1759" s="99"/>
      <c r="AQ1759" s="99"/>
      <c r="AR1759" s="99"/>
      <c r="AS1759" s="99"/>
      <c r="AT1759" s="99"/>
      <c r="AU1759" s="99"/>
      <c r="AV1759" s="99"/>
      <c r="AW1759" s="99"/>
      <c r="AX1759" s="99"/>
      <c r="AY1759" s="99"/>
    </row>
    <row r="1760" spans="30:51" ht="13">
      <c r="AD1760" s="99"/>
      <c r="AE1760" s="99"/>
      <c r="AF1760" s="99"/>
      <c r="AG1760" s="99"/>
      <c r="AH1760" s="99"/>
      <c r="AI1760" s="99"/>
      <c r="AJ1760" s="99"/>
      <c r="AK1760" s="99"/>
      <c r="AL1760" s="99"/>
      <c r="AM1760" s="99"/>
      <c r="AN1760" s="99"/>
      <c r="AO1760" s="99"/>
      <c r="AP1760" s="99"/>
      <c r="AQ1760" s="99"/>
      <c r="AR1760" s="99"/>
      <c r="AS1760" s="99"/>
      <c r="AT1760" s="99"/>
      <c r="AU1760" s="99"/>
      <c r="AV1760" s="99"/>
      <c r="AW1760" s="99"/>
      <c r="AX1760" s="99"/>
      <c r="AY1760" s="99"/>
    </row>
    <row r="1761" spans="30:51" ht="13">
      <c r="AD1761" s="99"/>
      <c r="AE1761" s="99"/>
      <c r="AF1761" s="99"/>
      <c r="AG1761" s="99"/>
      <c r="AH1761" s="99"/>
      <c r="AI1761" s="99"/>
      <c r="AJ1761" s="99"/>
      <c r="AK1761" s="99"/>
      <c r="AL1761" s="99"/>
      <c r="AM1761" s="99"/>
      <c r="AN1761" s="99"/>
      <c r="AO1761" s="99"/>
      <c r="AP1761" s="99"/>
      <c r="AQ1761" s="99"/>
      <c r="AR1761" s="99"/>
      <c r="AS1761" s="99"/>
      <c r="AT1761" s="99"/>
      <c r="AU1761" s="99"/>
      <c r="AV1761" s="99"/>
      <c r="AW1761" s="99"/>
      <c r="AX1761" s="99"/>
      <c r="AY1761" s="99"/>
    </row>
    <row r="1762" spans="30:51" ht="13">
      <c r="AD1762" s="99"/>
      <c r="AE1762" s="99"/>
      <c r="AF1762" s="99"/>
      <c r="AG1762" s="99"/>
      <c r="AH1762" s="99"/>
      <c r="AI1762" s="99"/>
      <c r="AJ1762" s="99"/>
      <c r="AK1762" s="99"/>
      <c r="AL1762" s="99"/>
      <c r="AM1762" s="99"/>
      <c r="AN1762" s="99"/>
      <c r="AO1762" s="99"/>
      <c r="AP1762" s="99"/>
      <c r="AQ1762" s="99"/>
      <c r="AR1762" s="99"/>
      <c r="AS1762" s="99"/>
      <c r="AT1762" s="99"/>
      <c r="AU1762" s="99"/>
      <c r="AV1762" s="99"/>
      <c r="AW1762" s="99"/>
      <c r="AX1762" s="99"/>
      <c r="AY1762" s="99"/>
    </row>
    <row r="1763" spans="30:51" ht="13">
      <c r="AD1763" s="99"/>
      <c r="AE1763" s="99"/>
      <c r="AF1763" s="99"/>
      <c r="AG1763" s="99"/>
      <c r="AH1763" s="99"/>
      <c r="AI1763" s="99"/>
      <c r="AJ1763" s="99"/>
      <c r="AK1763" s="99"/>
      <c r="AL1763" s="99"/>
      <c r="AM1763" s="99"/>
      <c r="AN1763" s="99"/>
      <c r="AO1763" s="99"/>
      <c r="AP1763" s="99"/>
      <c r="AQ1763" s="99"/>
      <c r="AR1763" s="99"/>
      <c r="AS1763" s="99"/>
      <c r="AT1763" s="99"/>
      <c r="AU1763" s="99"/>
      <c r="AV1763" s="99"/>
      <c r="AW1763" s="99"/>
      <c r="AX1763" s="99"/>
      <c r="AY1763" s="99"/>
    </row>
    <row r="1764" spans="30:51" ht="13">
      <c r="AD1764" s="99"/>
      <c r="AE1764" s="99"/>
      <c r="AF1764" s="99"/>
      <c r="AG1764" s="99"/>
      <c r="AH1764" s="99"/>
      <c r="AI1764" s="99"/>
      <c r="AJ1764" s="99"/>
      <c r="AK1764" s="99"/>
      <c r="AL1764" s="99"/>
      <c r="AM1764" s="99"/>
      <c r="AN1764" s="99"/>
      <c r="AO1764" s="99"/>
      <c r="AP1764" s="99"/>
      <c r="AQ1764" s="99"/>
      <c r="AR1764" s="99"/>
      <c r="AS1764" s="99"/>
      <c r="AT1764" s="99"/>
      <c r="AU1764" s="99"/>
      <c r="AV1764" s="99"/>
      <c r="AW1764" s="99"/>
      <c r="AX1764" s="99"/>
      <c r="AY1764" s="99"/>
    </row>
    <row r="1765" spans="30:51" ht="13">
      <c r="AD1765" s="99"/>
      <c r="AE1765" s="99"/>
      <c r="AF1765" s="99"/>
      <c r="AG1765" s="99"/>
      <c r="AH1765" s="99"/>
      <c r="AI1765" s="99"/>
      <c r="AJ1765" s="99"/>
      <c r="AK1765" s="99"/>
      <c r="AL1765" s="99"/>
      <c r="AM1765" s="99"/>
      <c r="AN1765" s="99"/>
      <c r="AO1765" s="99"/>
      <c r="AP1765" s="99"/>
      <c r="AQ1765" s="99"/>
      <c r="AR1765" s="99"/>
      <c r="AS1765" s="99"/>
      <c r="AT1765" s="99"/>
      <c r="AU1765" s="99"/>
      <c r="AV1765" s="99"/>
      <c r="AW1765" s="99"/>
      <c r="AX1765" s="99"/>
      <c r="AY1765" s="99"/>
    </row>
    <row r="1766" spans="30:51" ht="13">
      <c r="AD1766" s="99"/>
      <c r="AE1766" s="99"/>
      <c r="AF1766" s="99"/>
      <c r="AG1766" s="99"/>
      <c r="AH1766" s="99"/>
      <c r="AI1766" s="99"/>
      <c r="AJ1766" s="99"/>
      <c r="AK1766" s="99"/>
      <c r="AL1766" s="99"/>
      <c r="AM1766" s="99"/>
      <c r="AN1766" s="99"/>
      <c r="AO1766" s="99"/>
      <c r="AP1766" s="99"/>
      <c r="AQ1766" s="99"/>
      <c r="AR1766" s="99"/>
      <c r="AS1766" s="99"/>
      <c r="AT1766" s="99"/>
      <c r="AU1766" s="99"/>
      <c r="AV1766" s="99"/>
      <c r="AW1766" s="99"/>
      <c r="AX1766" s="99"/>
      <c r="AY1766" s="99"/>
    </row>
    <row r="1767" spans="30:51" ht="13">
      <c r="AD1767" s="99"/>
      <c r="AE1767" s="99"/>
      <c r="AF1767" s="99"/>
      <c r="AG1767" s="99"/>
      <c r="AH1767" s="99"/>
      <c r="AI1767" s="99"/>
      <c r="AJ1767" s="99"/>
      <c r="AK1767" s="99"/>
      <c r="AL1767" s="99"/>
      <c r="AM1767" s="99"/>
      <c r="AN1767" s="99"/>
      <c r="AO1767" s="99"/>
      <c r="AP1767" s="99"/>
      <c r="AQ1767" s="99"/>
      <c r="AR1767" s="99"/>
      <c r="AS1767" s="99"/>
      <c r="AT1767" s="99"/>
      <c r="AU1767" s="99"/>
      <c r="AV1767" s="99"/>
      <c r="AW1767" s="99"/>
      <c r="AX1767" s="99"/>
      <c r="AY1767" s="99"/>
    </row>
    <row r="1768" spans="30:51" ht="13">
      <c r="AD1768" s="99"/>
      <c r="AE1768" s="99"/>
      <c r="AF1768" s="99"/>
      <c r="AG1768" s="99"/>
      <c r="AH1768" s="99"/>
      <c r="AI1768" s="99"/>
      <c r="AJ1768" s="99"/>
      <c r="AK1768" s="99"/>
      <c r="AL1768" s="99"/>
      <c r="AM1768" s="99"/>
      <c r="AN1768" s="99"/>
      <c r="AO1768" s="99"/>
      <c r="AP1768" s="99"/>
      <c r="AQ1768" s="99"/>
      <c r="AR1768" s="99"/>
      <c r="AS1768" s="99"/>
      <c r="AT1768" s="99"/>
      <c r="AU1768" s="99"/>
      <c r="AV1768" s="99"/>
      <c r="AW1768" s="99"/>
      <c r="AX1768" s="99"/>
      <c r="AY1768" s="99"/>
    </row>
    <row r="1769" spans="30:51" ht="13">
      <c r="AD1769" s="99"/>
      <c r="AE1769" s="99"/>
      <c r="AF1769" s="99"/>
      <c r="AG1769" s="99"/>
      <c r="AH1769" s="99"/>
      <c r="AI1769" s="99"/>
      <c r="AJ1769" s="99"/>
      <c r="AK1769" s="99"/>
      <c r="AL1769" s="99"/>
      <c r="AM1769" s="99"/>
      <c r="AN1769" s="99"/>
      <c r="AO1769" s="99"/>
      <c r="AP1769" s="99"/>
      <c r="AQ1769" s="99"/>
      <c r="AR1769" s="99"/>
      <c r="AS1769" s="99"/>
      <c r="AT1769" s="99"/>
      <c r="AU1769" s="99"/>
      <c r="AV1769" s="99"/>
      <c r="AW1769" s="99"/>
      <c r="AX1769" s="99"/>
      <c r="AY1769" s="99"/>
    </row>
    <row r="1770" spans="30:51" ht="13">
      <c r="AD1770" s="99"/>
      <c r="AE1770" s="99"/>
      <c r="AF1770" s="99"/>
      <c r="AG1770" s="99"/>
      <c r="AH1770" s="99"/>
      <c r="AI1770" s="99"/>
      <c r="AJ1770" s="99"/>
      <c r="AK1770" s="99"/>
      <c r="AL1770" s="99"/>
      <c r="AM1770" s="99"/>
      <c r="AN1770" s="99"/>
      <c r="AO1770" s="99"/>
      <c r="AP1770" s="99"/>
      <c r="AQ1770" s="99"/>
      <c r="AR1770" s="99"/>
      <c r="AS1770" s="99"/>
      <c r="AT1770" s="99"/>
      <c r="AU1770" s="99"/>
      <c r="AV1770" s="99"/>
      <c r="AW1770" s="99"/>
      <c r="AX1770" s="99"/>
      <c r="AY1770" s="99"/>
    </row>
    <row r="1771" spans="30:51" ht="13">
      <c r="AD1771" s="99"/>
      <c r="AE1771" s="99"/>
      <c r="AF1771" s="99"/>
      <c r="AG1771" s="99"/>
      <c r="AH1771" s="99"/>
      <c r="AI1771" s="99"/>
      <c r="AJ1771" s="99"/>
      <c r="AK1771" s="99"/>
      <c r="AL1771" s="99"/>
      <c r="AM1771" s="99"/>
      <c r="AN1771" s="99"/>
      <c r="AO1771" s="99"/>
      <c r="AP1771" s="99"/>
      <c r="AQ1771" s="99"/>
      <c r="AR1771" s="99"/>
      <c r="AS1771" s="99"/>
      <c r="AT1771" s="99"/>
      <c r="AU1771" s="99"/>
      <c r="AV1771" s="99"/>
      <c r="AW1771" s="99"/>
      <c r="AX1771" s="99"/>
      <c r="AY1771" s="99"/>
    </row>
    <row r="1772" spans="30:51" ht="13">
      <c r="AD1772" s="99"/>
      <c r="AE1772" s="99"/>
      <c r="AF1772" s="99"/>
      <c r="AG1772" s="99"/>
      <c r="AH1772" s="99"/>
      <c r="AI1772" s="99"/>
      <c r="AJ1772" s="99"/>
      <c r="AK1772" s="99"/>
      <c r="AL1772" s="99"/>
      <c r="AM1772" s="99"/>
      <c r="AN1772" s="99"/>
      <c r="AO1772" s="99"/>
      <c r="AP1772" s="99"/>
      <c r="AQ1772" s="99"/>
      <c r="AR1772" s="99"/>
      <c r="AS1772" s="99"/>
      <c r="AT1772" s="99"/>
      <c r="AU1772" s="99"/>
      <c r="AV1772" s="99"/>
      <c r="AW1772" s="99"/>
      <c r="AX1772" s="99"/>
      <c r="AY1772" s="99"/>
    </row>
    <row r="1773" spans="30:51" ht="13">
      <c r="AD1773" s="99"/>
      <c r="AE1773" s="99"/>
      <c r="AF1773" s="99"/>
      <c r="AG1773" s="99"/>
      <c r="AH1773" s="99"/>
      <c r="AI1773" s="99"/>
      <c r="AJ1773" s="99"/>
      <c r="AK1773" s="99"/>
      <c r="AL1773" s="99"/>
      <c r="AM1773" s="99"/>
      <c r="AN1773" s="99"/>
      <c r="AO1773" s="99"/>
      <c r="AP1773" s="99"/>
      <c r="AQ1773" s="99"/>
      <c r="AR1773" s="99"/>
      <c r="AS1773" s="99"/>
      <c r="AT1773" s="99"/>
      <c r="AU1773" s="99"/>
      <c r="AV1773" s="99"/>
      <c r="AW1773" s="99"/>
      <c r="AX1773" s="99"/>
      <c r="AY1773" s="99"/>
    </row>
    <row r="1774" spans="30:51" ht="13">
      <c r="AD1774" s="99"/>
      <c r="AE1774" s="99"/>
      <c r="AF1774" s="99"/>
      <c r="AG1774" s="99"/>
      <c r="AH1774" s="99"/>
      <c r="AI1774" s="99"/>
      <c r="AJ1774" s="99"/>
      <c r="AK1774" s="99"/>
      <c r="AL1774" s="99"/>
      <c r="AM1774" s="99"/>
      <c r="AN1774" s="99"/>
      <c r="AO1774" s="99"/>
      <c r="AP1774" s="99"/>
      <c r="AQ1774" s="99"/>
      <c r="AR1774" s="99"/>
      <c r="AS1774" s="99"/>
      <c r="AT1774" s="99"/>
      <c r="AU1774" s="99"/>
      <c r="AV1774" s="99"/>
      <c r="AW1774" s="99"/>
      <c r="AX1774" s="99"/>
      <c r="AY1774" s="99"/>
    </row>
    <row r="1775" spans="30:51" ht="13">
      <c r="AD1775" s="99"/>
      <c r="AE1775" s="99"/>
      <c r="AF1775" s="99"/>
      <c r="AG1775" s="99"/>
      <c r="AH1775" s="99"/>
      <c r="AI1775" s="99"/>
      <c r="AJ1775" s="99"/>
      <c r="AK1775" s="99"/>
      <c r="AL1775" s="99"/>
      <c r="AM1775" s="99"/>
      <c r="AN1775" s="99"/>
      <c r="AO1775" s="99"/>
      <c r="AP1775" s="99"/>
      <c r="AQ1775" s="99"/>
      <c r="AR1775" s="99"/>
      <c r="AS1775" s="99"/>
      <c r="AT1775" s="99"/>
      <c r="AU1775" s="99"/>
      <c r="AV1775" s="99"/>
      <c r="AW1775" s="99"/>
      <c r="AX1775" s="99"/>
      <c r="AY1775" s="99"/>
    </row>
    <row r="1776" spans="30:51" ht="13">
      <c r="AD1776" s="99"/>
      <c r="AE1776" s="99"/>
      <c r="AF1776" s="99"/>
      <c r="AG1776" s="99"/>
      <c r="AH1776" s="99"/>
      <c r="AI1776" s="99"/>
      <c r="AJ1776" s="99"/>
      <c r="AK1776" s="99"/>
      <c r="AL1776" s="99"/>
      <c r="AM1776" s="99"/>
      <c r="AN1776" s="99"/>
      <c r="AO1776" s="99"/>
      <c r="AP1776" s="99"/>
      <c r="AQ1776" s="99"/>
      <c r="AR1776" s="99"/>
      <c r="AS1776" s="99"/>
      <c r="AT1776" s="99"/>
      <c r="AU1776" s="99"/>
      <c r="AV1776" s="99"/>
      <c r="AW1776" s="99"/>
      <c r="AX1776" s="99"/>
      <c r="AY1776" s="99"/>
    </row>
    <row r="1777" spans="30:51" ht="13">
      <c r="AD1777" s="99"/>
      <c r="AE1777" s="99"/>
      <c r="AF1777" s="99"/>
      <c r="AG1777" s="99"/>
      <c r="AH1777" s="99"/>
      <c r="AI1777" s="99"/>
      <c r="AJ1777" s="99"/>
      <c r="AK1777" s="99"/>
      <c r="AL1777" s="99"/>
      <c r="AM1777" s="99"/>
      <c r="AN1777" s="99"/>
      <c r="AO1777" s="99"/>
      <c r="AP1777" s="99"/>
      <c r="AQ1777" s="99"/>
      <c r="AR1777" s="99"/>
      <c r="AS1777" s="99"/>
      <c r="AT1777" s="99"/>
      <c r="AU1777" s="99"/>
      <c r="AV1777" s="99"/>
      <c r="AW1777" s="99"/>
      <c r="AX1777" s="99"/>
      <c r="AY1777" s="99"/>
    </row>
    <row r="1778" spans="30:51" ht="13">
      <c r="AD1778" s="99"/>
      <c r="AE1778" s="99"/>
      <c r="AF1778" s="99"/>
      <c r="AG1778" s="99"/>
      <c r="AH1778" s="99"/>
      <c r="AI1778" s="99"/>
      <c r="AJ1778" s="99"/>
      <c r="AK1778" s="99"/>
      <c r="AL1778" s="99"/>
      <c r="AM1778" s="99"/>
      <c r="AN1778" s="99"/>
      <c r="AO1778" s="99"/>
      <c r="AP1778" s="99"/>
      <c r="AQ1778" s="99"/>
      <c r="AR1778" s="99"/>
      <c r="AS1778" s="99"/>
      <c r="AT1778" s="99"/>
      <c r="AU1778" s="99"/>
      <c r="AV1778" s="99"/>
      <c r="AW1778" s="99"/>
      <c r="AX1778" s="99"/>
      <c r="AY1778" s="99"/>
    </row>
    <row r="1779" spans="30:51" ht="13">
      <c r="AD1779" s="99"/>
      <c r="AE1779" s="99"/>
      <c r="AF1779" s="99"/>
      <c r="AG1779" s="99"/>
      <c r="AH1779" s="99"/>
      <c r="AI1779" s="99"/>
      <c r="AJ1779" s="99"/>
      <c r="AK1779" s="99"/>
      <c r="AL1779" s="99"/>
      <c r="AM1779" s="99"/>
      <c r="AN1779" s="99"/>
      <c r="AO1779" s="99"/>
      <c r="AP1779" s="99"/>
      <c r="AQ1779" s="99"/>
      <c r="AR1779" s="99"/>
      <c r="AS1779" s="99"/>
      <c r="AT1779" s="99"/>
      <c r="AU1779" s="99"/>
      <c r="AV1779" s="99"/>
      <c r="AW1779" s="99"/>
      <c r="AX1779" s="99"/>
      <c r="AY1779" s="99"/>
    </row>
    <row r="1780" spans="30:51" ht="13">
      <c r="AD1780" s="99"/>
      <c r="AE1780" s="99"/>
      <c r="AF1780" s="99"/>
      <c r="AG1780" s="99"/>
      <c r="AH1780" s="99"/>
      <c r="AI1780" s="99"/>
      <c r="AJ1780" s="99"/>
      <c r="AK1780" s="99"/>
      <c r="AL1780" s="99"/>
      <c r="AM1780" s="99"/>
      <c r="AN1780" s="99"/>
      <c r="AO1780" s="99"/>
      <c r="AP1780" s="99"/>
      <c r="AQ1780" s="99"/>
      <c r="AR1780" s="99"/>
      <c r="AS1780" s="99"/>
      <c r="AT1780" s="99"/>
      <c r="AU1780" s="99"/>
      <c r="AV1780" s="99"/>
      <c r="AW1780" s="99"/>
      <c r="AX1780" s="99"/>
      <c r="AY1780" s="99"/>
    </row>
    <row r="1781" spans="30:51" ht="13">
      <c r="AD1781" s="99"/>
      <c r="AE1781" s="99"/>
      <c r="AF1781" s="99"/>
      <c r="AG1781" s="99"/>
      <c r="AH1781" s="99"/>
      <c r="AI1781" s="99"/>
      <c r="AJ1781" s="99"/>
      <c r="AK1781" s="99"/>
      <c r="AL1781" s="99"/>
      <c r="AM1781" s="99"/>
      <c r="AN1781" s="99"/>
      <c r="AO1781" s="99"/>
      <c r="AP1781" s="99"/>
      <c r="AQ1781" s="99"/>
      <c r="AR1781" s="99"/>
      <c r="AS1781" s="99"/>
      <c r="AT1781" s="99"/>
      <c r="AU1781" s="99"/>
      <c r="AV1781" s="99"/>
      <c r="AW1781" s="99"/>
      <c r="AX1781" s="99"/>
      <c r="AY1781" s="99"/>
    </row>
    <row r="1782" spans="30:51" ht="13">
      <c r="AD1782" s="99"/>
      <c r="AE1782" s="99"/>
      <c r="AF1782" s="99"/>
      <c r="AG1782" s="99"/>
      <c r="AH1782" s="99"/>
      <c r="AI1782" s="99"/>
      <c r="AJ1782" s="99"/>
      <c r="AK1782" s="99"/>
      <c r="AL1782" s="99"/>
      <c r="AM1782" s="99"/>
      <c r="AN1782" s="99"/>
      <c r="AO1782" s="99"/>
      <c r="AP1782" s="99"/>
      <c r="AQ1782" s="99"/>
      <c r="AR1782" s="99"/>
      <c r="AS1782" s="99"/>
      <c r="AT1782" s="99"/>
      <c r="AU1782" s="99"/>
      <c r="AV1782" s="99"/>
      <c r="AW1782" s="99"/>
      <c r="AX1782" s="99"/>
      <c r="AY1782" s="99"/>
    </row>
    <row r="1783" spans="30:51" ht="13">
      <c r="AD1783" s="99"/>
      <c r="AE1783" s="99"/>
      <c r="AF1783" s="99"/>
      <c r="AG1783" s="99"/>
      <c r="AH1783" s="99"/>
      <c r="AI1783" s="99"/>
      <c r="AJ1783" s="99"/>
      <c r="AK1783" s="99"/>
      <c r="AL1783" s="99"/>
      <c r="AM1783" s="99"/>
      <c r="AN1783" s="99"/>
      <c r="AO1783" s="99"/>
      <c r="AP1783" s="99"/>
      <c r="AQ1783" s="99"/>
      <c r="AR1783" s="99"/>
      <c r="AS1783" s="99"/>
      <c r="AT1783" s="99"/>
      <c r="AU1783" s="99"/>
      <c r="AV1783" s="99"/>
      <c r="AW1783" s="99"/>
      <c r="AX1783" s="99"/>
      <c r="AY1783" s="99"/>
    </row>
    <row r="1784" spans="30:51" ht="13">
      <c r="AD1784" s="99"/>
      <c r="AE1784" s="99"/>
      <c r="AF1784" s="99"/>
      <c r="AG1784" s="99"/>
      <c r="AH1784" s="99"/>
      <c r="AI1784" s="99"/>
      <c r="AJ1784" s="99"/>
      <c r="AK1784" s="99"/>
      <c r="AL1784" s="99"/>
      <c r="AM1784" s="99"/>
      <c r="AN1784" s="99"/>
      <c r="AO1784" s="99"/>
      <c r="AP1784" s="99"/>
      <c r="AQ1784" s="99"/>
      <c r="AR1784" s="99"/>
      <c r="AS1784" s="99"/>
      <c r="AT1784" s="99"/>
      <c r="AU1784" s="99"/>
      <c r="AV1784" s="99"/>
      <c r="AW1784" s="99"/>
      <c r="AX1784" s="99"/>
      <c r="AY1784" s="99"/>
    </row>
    <row r="1785" spans="30:51" ht="13">
      <c r="AD1785" s="99"/>
      <c r="AE1785" s="99"/>
      <c r="AF1785" s="99"/>
      <c r="AG1785" s="99"/>
      <c r="AH1785" s="99"/>
      <c r="AI1785" s="99"/>
      <c r="AJ1785" s="99"/>
      <c r="AK1785" s="99"/>
      <c r="AL1785" s="99"/>
      <c r="AM1785" s="99"/>
      <c r="AN1785" s="99"/>
      <c r="AO1785" s="99"/>
      <c r="AP1785" s="99"/>
      <c r="AQ1785" s="99"/>
      <c r="AR1785" s="99"/>
      <c r="AS1785" s="99"/>
      <c r="AT1785" s="99"/>
      <c r="AU1785" s="99"/>
      <c r="AV1785" s="99"/>
      <c r="AW1785" s="99"/>
      <c r="AX1785" s="99"/>
      <c r="AY1785" s="99"/>
    </row>
    <row r="1786" spans="30:51" ht="13">
      <c r="AD1786" s="99"/>
      <c r="AE1786" s="99"/>
      <c r="AF1786" s="99"/>
      <c r="AG1786" s="99"/>
      <c r="AH1786" s="99"/>
      <c r="AI1786" s="99"/>
      <c r="AJ1786" s="99"/>
      <c r="AK1786" s="99"/>
      <c r="AL1786" s="99"/>
      <c r="AM1786" s="99"/>
      <c r="AN1786" s="99"/>
      <c r="AO1786" s="99"/>
      <c r="AP1786" s="99"/>
      <c r="AQ1786" s="99"/>
      <c r="AR1786" s="99"/>
      <c r="AS1786" s="99"/>
      <c r="AT1786" s="99"/>
      <c r="AU1786" s="99"/>
      <c r="AV1786" s="99"/>
      <c r="AW1786" s="99"/>
      <c r="AX1786" s="99"/>
      <c r="AY1786" s="99"/>
    </row>
    <row r="1787" spans="30:51" ht="13">
      <c r="AD1787" s="99"/>
      <c r="AE1787" s="99"/>
      <c r="AF1787" s="99"/>
      <c r="AG1787" s="99"/>
      <c r="AH1787" s="99"/>
      <c r="AI1787" s="99"/>
      <c r="AJ1787" s="99"/>
      <c r="AK1787" s="99"/>
      <c r="AL1787" s="99"/>
      <c r="AM1787" s="99"/>
      <c r="AN1787" s="99"/>
      <c r="AO1787" s="99"/>
      <c r="AP1787" s="99"/>
      <c r="AQ1787" s="99"/>
      <c r="AR1787" s="99"/>
      <c r="AS1787" s="99"/>
      <c r="AT1787" s="99"/>
      <c r="AU1787" s="99"/>
      <c r="AV1787" s="99"/>
      <c r="AW1787" s="99"/>
      <c r="AX1787" s="99"/>
      <c r="AY1787" s="99"/>
    </row>
    <row r="1788" spans="30:51" ht="13">
      <c r="AD1788" s="99"/>
      <c r="AE1788" s="99"/>
      <c r="AF1788" s="99"/>
      <c r="AG1788" s="99"/>
      <c r="AH1788" s="99"/>
      <c r="AI1788" s="99"/>
      <c r="AJ1788" s="99"/>
      <c r="AK1788" s="99"/>
      <c r="AL1788" s="99"/>
      <c r="AM1788" s="99"/>
      <c r="AN1788" s="99"/>
      <c r="AO1788" s="99"/>
      <c r="AP1788" s="99"/>
      <c r="AQ1788" s="99"/>
      <c r="AR1788" s="99"/>
      <c r="AS1788" s="99"/>
      <c r="AT1788" s="99"/>
      <c r="AU1788" s="99"/>
      <c r="AV1788" s="99"/>
      <c r="AW1788" s="99"/>
      <c r="AX1788" s="99"/>
      <c r="AY1788" s="99"/>
    </row>
    <row r="1789" spans="30:51" ht="13">
      <c r="AD1789" s="99"/>
      <c r="AE1789" s="99"/>
      <c r="AF1789" s="99"/>
      <c r="AG1789" s="99"/>
      <c r="AH1789" s="99"/>
      <c r="AI1789" s="99"/>
      <c r="AJ1789" s="99"/>
      <c r="AK1789" s="99"/>
      <c r="AL1789" s="99"/>
      <c r="AM1789" s="99"/>
      <c r="AN1789" s="99"/>
      <c r="AO1789" s="99"/>
      <c r="AP1789" s="99"/>
      <c r="AQ1789" s="99"/>
      <c r="AR1789" s="99"/>
      <c r="AS1789" s="99"/>
      <c r="AT1789" s="99"/>
      <c r="AU1789" s="99"/>
      <c r="AV1789" s="99"/>
      <c r="AW1789" s="99"/>
      <c r="AX1789" s="99"/>
      <c r="AY1789" s="99"/>
    </row>
    <row r="1790" spans="30:51" ht="13">
      <c r="AD1790" s="99"/>
      <c r="AE1790" s="99"/>
      <c r="AF1790" s="99"/>
      <c r="AG1790" s="99"/>
      <c r="AH1790" s="99"/>
      <c r="AI1790" s="99"/>
      <c r="AJ1790" s="99"/>
      <c r="AK1790" s="99"/>
      <c r="AL1790" s="99"/>
      <c r="AM1790" s="99"/>
      <c r="AN1790" s="99"/>
      <c r="AO1790" s="99"/>
      <c r="AP1790" s="99"/>
      <c r="AQ1790" s="99"/>
      <c r="AR1790" s="99"/>
      <c r="AS1790" s="99"/>
      <c r="AT1790" s="99"/>
      <c r="AU1790" s="99"/>
      <c r="AV1790" s="99"/>
      <c r="AW1790" s="99"/>
      <c r="AX1790" s="99"/>
      <c r="AY1790" s="99"/>
    </row>
    <row r="1791" spans="30:51" ht="13">
      <c r="AD1791" s="99"/>
      <c r="AE1791" s="99"/>
      <c r="AF1791" s="99"/>
      <c r="AG1791" s="99"/>
      <c r="AH1791" s="99"/>
      <c r="AI1791" s="99"/>
      <c r="AJ1791" s="99"/>
      <c r="AK1791" s="99"/>
      <c r="AL1791" s="99"/>
      <c r="AM1791" s="99"/>
      <c r="AN1791" s="99"/>
      <c r="AO1791" s="99"/>
      <c r="AP1791" s="99"/>
      <c r="AQ1791" s="99"/>
      <c r="AR1791" s="99"/>
      <c r="AS1791" s="99"/>
      <c r="AT1791" s="99"/>
      <c r="AU1791" s="99"/>
      <c r="AV1791" s="99"/>
      <c r="AW1791" s="99"/>
      <c r="AX1791" s="99"/>
      <c r="AY1791" s="99"/>
    </row>
    <row r="1792" spans="30:51" ht="13">
      <c r="AD1792" s="99"/>
      <c r="AE1792" s="99"/>
      <c r="AF1792" s="99"/>
      <c r="AG1792" s="99"/>
      <c r="AH1792" s="99"/>
      <c r="AI1792" s="99"/>
      <c r="AJ1792" s="99"/>
      <c r="AK1792" s="99"/>
      <c r="AL1792" s="99"/>
      <c r="AM1792" s="99"/>
      <c r="AN1792" s="99"/>
      <c r="AO1792" s="99"/>
      <c r="AP1792" s="99"/>
      <c r="AQ1792" s="99"/>
      <c r="AR1792" s="99"/>
      <c r="AS1792" s="99"/>
      <c r="AT1792" s="99"/>
      <c r="AU1792" s="99"/>
      <c r="AV1792" s="99"/>
      <c r="AW1792" s="99"/>
      <c r="AX1792" s="99"/>
      <c r="AY1792" s="99"/>
    </row>
    <row r="1793" spans="30:51" ht="13">
      <c r="AD1793" s="99"/>
      <c r="AE1793" s="99"/>
      <c r="AF1793" s="99"/>
      <c r="AG1793" s="99"/>
      <c r="AH1793" s="99"/>
      <c r="AI1793" s="99"/>
      <c r="AJ1793" s="99"/>
      <c r="AK1793" s="99"/>
      <c r="AL1793" s="99"/>
      <c r="AM1793" s="99"/>
      <c r="AN1793" s="99"/>
      <c r="AO1793" s="99"/>
      <c r="AP1793" s="99"/>
      <c r="AQ1793" s="99"/>
      <c r="AR1793" s="99"/>
      <c r="AS1793" s="99"/>
      <c r="AT1793" s="99"/>
      <c r="AU1793" s="99"/>
      <c r="AV1793" s="99"/>
      <c r="AW1793" s="99"/>
      <c r="AX1793" s="99"/>
      <c r="AY1793" s="99"/>
    </row>
    <row r="1794" spans="30:51" ht="13">
      <c r="AD1794" s="99"/>
      <c r="AE1794" s="99"/>
      <c r="AF1794" s="99"/>
      <c r="AG1794" s="99"/>
      <c r="AH1794" s="99"/>
      <c r="AI1794" s="99"/>
      <c r="AJ1794" s="99"/>
      <c r="AK1794" s="99"/>
      <c r="AL1794" s="99"/>
      <c r="AM1794" s="99"/>
      <c r="AN1794" s="99"/>
      <c r="AO1794" s="99"/>
      <c r="AP1794" s="99"/>
      <c r="AQ1794" s="99"/>
      <c r="AR1794" s="99"/>
      <c r="AS1794" s="99"/>
      <c r="AT1794" s="99"/>
      <c r="AU1794" s="99"/>
      <c r="AV1794" s="99"/>
      <c r="AW1794" s="99"/>
      <c r="AX1794" s="99"/>
      <c r="AY1794" s="99"/>
    </row>
    <row r="1795" spans="30:51" ht="13">
      <c r="AD1795" s="99"/>
      <c r="AE1795" s="99"/>
      <c r="AF1795" s="99"/>
      <c r="AG1795" s="99"/>
      <c r="AH1795" s="99"/>
      <c r="AI1795" s="99"/>
      <c r="AJ1795" s="99"/>
      <c r="AK1795" s="99"/>
      <c r="AL1795" s="99"/>
      <c r="AM1795" s="99"/>
      <c r="AN1795" s="99"/>
      <c r="AO1795" s="99"/>
      <c r="AP1795" s="99"/>
      <c r="AQ1795" s="99"/>
      <c r="AR1795" s="99"/>
      <c r="AS1795" s="99"/>
      <c r="AT1795" s="99"/>
      <c r="AU1795" s="99"/>
      <c r="AV1795" s="99"/>
      <c r="AW1795" s="99"/>
      <c r="AX1795" s="99"/>
      <c r="AY1795" s="99"/>
    </row>
    <row r="1796" spans="30:51" ht="13">
      <c r="AD1796" s="99"/>
      <c r="AE1796" s="99"/>
      <c r="AF1796" s="99"/>
      <c r="AG1796" s="99"/>
      <c r="AH1796" s="99"/>
      <c r="AI1796" s="99"/>
      <c r="AJ1796" s="99"/>
      <c r="AK1796" s="99"/>
      <c r="AL1796" s="99"/>
      <c r="AM1796" s="99"/>
      <c r="AN1796" s="99"/>
      <c r="AO1796" s="99"/>
      <c r="AP1796" s="99"/>
      <c r="AQ1796" s="99"/>
      <c r="AR1796" s="99"/>
      <c r="AS1796" s="99"/>
      <c r="AT1796" s="99"/>
      <c r="AU1796" s="99"/>
      <c r="AV1796" s="99"/>
      <c r="AW1796" s="99"/>
      <c r="AX1796" s="99"/>
      <c r="AY1796" s="99"/>
    </row>
    <row r="1797" spans="30:51" ht="13">
      <c r="AD1797" s="99"/>
      <c r="AE1797" s="99"/>
      <c r="AF1797" s="99"/>
      <c r="AG1797" s="99"/>
      <c r="AH1797" s="99"/>
      <c r="AI1797" s="99"/>
      <c r="AJ1797" s="99"/>
      <c r="AK1797" s="99"/>
      <c r="AL1797" s="99"/>
      <c r="AM1797" s="99"/>
      <c r="AN1797" s="99"/>
      <c r="AO1797" s="99"/>
      <c r="AP1797" s="99"/>
      <c r="AQ1797" s="99"/>
      <c r="AR1797" s="99"/>
      <c r="AS1797" s="99"/>
      <c r="AT1797" s="99"/>
      <c r="AU1797" s="99"/>
      <c r="AV1797" s="99"/>
      <c r="AW1797" s="99"/>
      <c r="AX1797" s="99"/>
      <c r="AY1797" s="99"/>
    </row>
    <row r="1798" spans="30:51" ht="13">
      <c r="AD1798" s="99"/>
      <c r="AE1798" s="99"/>
      <c r="AF1798" s="99"/>
      <c r="AG1798" s="99"/>
      <c r="AH1798" s="99"/>
      <c r="AI1798" s="99"/>
      <c r="AJ1798" s="99"/>
      <c r="AK1798" s="99"/>
      <c r="AL1798" s="99"/>
      <c r="AM1798" s="99"/>
      <c r="AN1798" s="99"/>
      <c r="AO1798" s="99"/>
      <c r="AP1798" s="99"/>
      <c r="AQ1798" s="99"/>
      <c r="AR1798" s="99"/>
      <c r="AS1798" s="99"/>
      <c r="AT1798" s="99"/>
      <c r="AU1798" s="99"/>
      <c r="AV1798" s="99"/>
      <c r="AW1798" s="99"/>
      <c r="AX1798" s="99"/>
      <c r="AY1798" s="99"/>
    </row>
    <row r="1799" spans="30:51" ht="13">
      <c r="AD1799" s="99"/>
      <c r="AE1799" s="99"/>
      <c r="AF1799" s="99"/>
      <c r="AG1799" s="99"/>
      <c r="AH1799" s="99"/>
      <c r="AI1799" s="99"/>
      <c r="AJ1799" s="99"/>
      <c r="AK1799" s="99"/>
      <c r="AL1799" s="99"/>
      <c r="AM1799" s="99"/>
      <c r="AN1799" s="99"/>
      <c r="AO1799" s="99"/>
      <c r="AP1799" s="99"/>
      <c r="AQ1799" s="99"/>
      <c r="AR1799" s="99"/>
      <c r="AS1799" s="99"/>
      <c r="AT1799" s="99"/>
      <c r="AU1799" s="99"/>
      <c r="AV1799" s="99"/>
      <c r="AW1799" s="99"/>
      <c r="AX1799" s="99"/>
      <c r="AY1799" s="99"/>
    </row>
    <row r="1800" spans="30:51" ht="13">
      <c r="AD1800" s="99"/>
      <c r="AE1800" s="99"/>
      <c r="AF1800" s="99"/>
      <c r="AG1800" s="99"/>
      <c r="AH1800" s="99"/>
      <c r="AI1800" s="99"/>
      <c r="AJ1800" s="99"/>
      <c r="AK1800" s="99"/>
      <c r="AL1800" s="99"/>
      <c r="AM1800" s="99"/>
      <c r="AN1800" s="99"/>
      <c r="AO1800" s="99"/>
      <c r="AP1800" s="99"/>
      <c r="AQ1800" s="99"/>
      <c r="AR1800" s="99"/>
      <c r="AS1800" s="99"/>
      <c r="AT1800" s="99"/>
      <c r="AU1800" s="99"/>
      <c r="AV1800" s="99"/>
      <c r="AW1800" s="99"/>
      <c r="AX1800" s="99"/>
      <c r="AY1800" s="99"/>
    </row>
    <row r="1801" spans="30:51" ht="13">
      <c r="AD1801" s="99"/>
      <c r="AE1801" s="99"/>
      <c r="AF1801" s="99"/>
      <c r="AG1801" s="99"/>
      <c r="AH1801" s="99"/>
      <c r="AI1801" s="99"/>
      <c r="AJ1801" s="99"/>
      <c r="AK1801" s="99"/>
      <c r="AL1801" s="99"/>
      <c r="AM1801" s="99"/>
      <c r="AN1801" s="99"/>
      <c r="AO1801" s="99"/>
      <c r="AP1801" s="99"/>
      <c r="AQ1801" s="99"/>
      <c r="AR1801" s="99"/>
      <c r="AS1801" s="99"/>
      <c r="AT1801" s="99"/>
      <c r="AU1801" s="99"/>
      <c r="AV1801" s="99"/>
      <c r="AW1801" s="99"/>
      <c r="AX1801" s="99"/>
      <c r="AY1801" s="99"/>
    </row>
    <row r="1802" spans="30:51" ht="13">
      <c r="AD1802" s="99"/>
      <c r="AE1802" s="99"/>
      <c r="AF1802" s="99"/>
      <c r="AG1802" s="99"/>
      <c r="AH1802" s="99"/>
      <c r="AI1802" s="99"/>
      <c r="AJ1802" s="99"/>
      <c r="AK1802" s="99"/>
      <c r="AL1802" s="99"/>
      <c r="AM1802" s="99"/>
      <c r="AN1802" s="99"/>
      <c r="AO1802" s="99"/>
      <c r="AP1802" s="99"/>
      <c r="AQ1802" s="99"/>
      <c r="AR1802" s="99"/>
      <c r="AS1802" s="99"/>
      <c r="AT1802" s="99"/>
      <c r="AU1802" s="99"/>
      <c r="AV1802" s="99"/>
      <c r="AW1802" s="99"/>
      <c r="AX1802" s="99"/>
      <c r="AY1802" s="99"/>
    </row>
    <row r="1803" spans="30:51" ht="13">
      <c r="AD1803" s="99"/>
      <c r="AE1803" s="99"/>
      <c r="AF1803" s="99"/>
      <c r="AG1803" s="99"/>
      <c r="AH1803" s="99"/>
      <c r="AI1803" s="99"/>
      <c r="AJ1803" s="99"/>
      <c r="AK1803" s="99"/>
      <c r="AL1803" s="99"/>
      <c r="AM1803" s="99"/>
      <c r="AN1803" s="99"/>
      <c r="AO1803" s="99"/>
      <c r="AP1803" s="99"/>
      <c r="AQ1803" s="99"/>
      <c r="AR1803" s="99"/>
      <c r="AS1803" s="99"/>
      <c r="AT1803" s="99"/>
      <c r="AU1803" s="99"/>
      <c r="AV1803" s="99"/>
      <c r="AW1803" s="99"/>
      <c r="AX1803" s="99"/>
      <c r="AY1803" s="99"/>
    </row>
    <row r="1804" spans="30:51" ht="13">
      <c r="AD1804" s="99"/>
      <c r="AE1804" s="99"/>
      <c r="AF1804" s="99"/>
      <c r="AG1804" s="99"/>
      <c r="AH1804" s="99"/>
      <c r="AI1804" s="99"/>
      <c r="AJ1804" s="99"/>
      <c r="AK1804" s="99"/>
      <c r="AL1804" s="99"/>
      <c r="AM1804" s="99"/>
      <c r="AN1804" s="99"/>
      <c r="AO1804" s="99"/>
      <c r="AP1804" s="99"/>
      <c r="AQ1804" s="99"/>
      <c r="AR1804" s="99"/>
      <c r="AS1804" s="99"/>
      <c r="AT1804" s="99"/>
      <c r="AU1804" s="99"/>
      <c r="AV1804" s="99"/>
      <c r="AW1804" s="99"/>
      <c r="AX1804" s="99"/>
      <c r="AY1804" s="99"/>
    </row>
    <row r="1805" spans="30:51" ht="13">
      <c r="AD1805" s="99"/>
      <c r="AE1805" s="99"/>
      <c r="AF1805" s="99"/>
      <c r="AG1805" s="99"/>
      <c r="AH1805" s="99"/>
      <c r="AI1805" s="99"/>
      <c r="AJ1805" s="99"/>
      <c r="AK1805" s="99"/>
      <c r="AL1805" s="99"/>
      <c r="AM1805" s="99"/>
      <c r="AN1805" s="99"/>
      <c r="AO1805" s="99"/>
      <c r="AP1805" s="99"/>
      <c r="AQ1805" s="99"/>
      <c r="AR1805" s="99"/>
      <c r="AS1805" s="99"/>
      <c r="AT1805" s="99"/>
      <c r="AU1805" s="99"/>
      <c r="AV1805" s="99"/>
      <c r="AW1805" s="99"/>
      <c r="AX1805" s="99"/>
      <c r="AY1805" s="99"/>
    </row>
    <row r="1806" spans="30:51" ht="13">
      <c r="AD1806" s="99"/>
      <c r="AE1806" s="99"/>
      <c r="AF1806" s="99"/>
      <c r="AG1806" s="99"/>
      <c r="AH1806" s="99"/>
      <c r="AI1806" s="99"/>
      <c r="AJ1806" s="99"/>
      <c r="AK1806" s="99"/>
      <c r="AL1806" s="99"/>
      <c r="AM1806" s="99"/>
      <c r="AN1806" s="99"/>
      <c r="AO1806" s="99"/>
      <c r="AP1806" s="99"/>
      <c r="AQ1806" s="99"/>
      <c r="AR1806" s="99"/>
      <c r="AS1806" s="99"/>
      <c r="AT1806" s="99"/>
      <c r="AU1806" s="99"/>
      <c r="AV1806" s="99"/>
      <c r="AW1806" s="99"/>
      <c r="AX1806" s="99"/>
      <c r="AY1806" s="99"/>
    </row>
    <row r="1807" spans="30:51" ht="13">
      <c r="AD1807" s="99"/>
      <c r="AE1807" s="99"/>
      <c r="AF1807" s="99"/>
      <c r="AG1807" s="99"/>
      <c r="AH1807" s="99"/>
      <c r="AI1807" s="99"/>
      <c r="AJ1807" s="99"/>
      <c r="AK1807" s="99"/>
      <c r="AL1807" s="99"/>
      <c r="AM1807" s="99"/>
      <c r="AN1807" s="99"/>
      <c r="AO1807" s="99"/>
      <c r="AP1807" s="99"/>
      <c r="AQ1807" s="99"/>
      <c r="AR1807" s="99"/>
      <c r="AS1807" s="99"/>
      <c r="AT1807" s="99"/>
      <c r="AU1807" s="99"/>
      <c r="AV1807" s="99"/>
      <c r="AW1807" s="99"/>
      <c r="AX1807" s="99"/>
      <c r="AY1807" s="99"/>
    </row>
    <row r="1808" spans="30:51" ht="13">
      <c r="AD1808" s="99"/>
      <c r="AE1808" s="99"/>
      <c r="AF1808" s="99"/>
      <c r="AG1808" s="99"/>
      <c r="AH1808" s="99"/>
      <c r="AI1808" s="99"/>
      <c r="AJ1808" s="99"/>
      <c r="AK1808" s="99"/>
      <c r="AL1808" s="99"/>
      <c r="AM1808" s="99"/>
      <c r="AN1808" s="99"/>
      <c r="AO1808" s="99"/>
      <c r="AP1808" s="99"/>
      <c r="AQ1808" s="99"/>
      <c r="AR1808" s="99"/>
      <c r="AS1808" s="99"/>
      <c r="AT1808" s="99"/>
      <c r="AU1808" s="99"/>
      <c r="AV1808" s="99"/>
      <c r="AW1808" s="99"/>
      <c r="AX1808" s="99"/>
      <c r="AY1808" s="99"/>
    </row>
    <row r="1809" spans="30:51" ht="13">
      <c r="AD1809" s="99"/>
      <c r="AE1809" s="99"/>
      <c r="AF1809" s="99"/>
      <c r="AG1809" s="99"/>
      <c r="AH1809" s="99"/>
      <c r="AI1809" s="99"/>
      <c r="AJ1809" s="99"/>
      <c r="AK1809" s="99"/>
      <c r="AL1809" s="99"/>
      <c r="AM1809" s="99"/>
      <c r="AN1809" s="99"/>
      <c r="AO1809" s="99"/>
      <c r="AP1809" s="99"/>
      <c r="AQ1809" s="99"/>
      <c r="AR1809" s="99"/>
      <c r="AS1809" s="99"/>
      <c r="AT1809" s="99"/>
      <c r="AU1809" s="99"/>
      <c r="AV1809" s="99"/>
      <c r="AW1809" s="99"/>
      <c r="AX1809" s="99"/>
      <c r="AY1809" s="99"/>
    </row>
    <row r="1810" spans="30:51" ht="13">
      <c r="AD1810" s="99"/>
      <c r="AE1810" s="99"/>
      <c r="AF1810" s="99"/>
      <c r="AG1810" s="99"/>
      <c r="AH1810" s="99"/>
      <c r="AI1810" s="99"/>
      <c r="AJ1810" s="99"/>
      <c r="AK1810" s="99"/>
      <c r="AL1810" s="99"/>
      <c r="AM1810" s="99"/>
      <c r="AN1810" s="99"/>
      <c r="AO1810" s="99"/>
      <c r="AP1810" s="99"/>
      <c r="AQ1810" s="99"/>
      <c r="AR1810" s="99"/>
      <c r="AS1810" s="99"/>
      <c r="AT1810" s="99"/>
      <c r="AU1810" s="99"/>
      <c r="AV1810" s="99"/>
      <c r="AW1810" s="99"/>
      <c r="AX1810" s="99"/>
      <c r="AY1810" s="99"/>
    </row>
    <row r="1811" spans="30:51" ht="13">
      <c r="AD1811" s="99"/>
      <c r="AE1811" s="99"/>
      <c r="AF1811" s="99"/>
      <c r="AG1811" s="99"/>
      <c r="AH1811" s="99"/>
      <c r="AI1811" s="99"/>
      <c r="AJ1811" s="99"/>
      <c r="AK1811" s="99"/>
      <c r="AL1811" s="99"/>
      <c r="AM1811" s="99"/>
      <c r="AN1811" s="99"/>
      <c r="AO1811" s="99"/>
      <c r="AP1811" s="99"/>
      <c r="AQ1811" s="99"/>
      <c r="AR1811" s="99"/>
      <c r="AS1811" s="99"/>
      <c r="AT1811" s="99"/>
      <c r="AU1811" s="99"/>
      <c r="AV1811" s="99"/>
      <c r="AW1811" s="99"/>
      <c r="AX1811" s="99"/>
      <c r="AY1811" s="99"/>
    </row>
    <row r="1812" spans="30:51" ht="13">
      <c r="AD1812" s="99"/>
      <c r="AE1812" s="99"/>
      <c r="AF1812" s="99"/>
      <c r="AG1812" s="99"/>
      <c r="AH1812" s="99"/>
      <c r="AI1812" s="99"/>
      <c r="AJ1812" s="99"/>
      <c r="AK1812" s="99"/>
      <c r="AL1812" s="99"/>
      <c r="AM1812" s="99"/>
      <c r="AN1812" s="99"/>
      <c r="AO1812" s="99"/>
      <c r="AP1812" s="99"/>
      <c r="AQ1812" s="99"/>
      <c r="AR1812" s="99"/>
      <c r="AS1812" s="99"/>
      <c r="AT1812" s="99"/>
      <c r="AU1812" s="99"/>
      <c r="AV1812" s="99"/>
      <c r="AW1812" s="99"/>
      <c r="AX1812" s="99"/>
      <c r="AY1812" s="99"/>
    </row>
    <row r="1813" spans="30:51" ht="13">
      <c r="AD1813" s="99"/>
      <c r="AE1813" s="99"/>
      <c r="AF1813" s="99"/>
      <c r="AG1813" s="99"/>
      <c r="AH1813" s="99"/>
      <c r="AI1813" s="99"/>
      <c r="AJ1813" s="99"/>
      <c r="AK1813" s="99"/>
      <c r="AL1813" s="99"/>
      <c r="AM1813" s="99"/>
      <c r="AN1813" s="99"/>
      <c r="AO1813" s="99"/>
      <c r="AP1813" s="99"/>
      <c r="AQ1813" s="99"/>
      <c r="AR1813" s="99"/>
      <c r="AS1813" s="99"/>
      <c r="AT1813" s="99"/>
      <c r="AU1813" s="99"/>
      <c r="AV1813" s="99"/>
      <c r="AW1813" s="99"/>
      <c r="AX1813" s="99"/>
      <c r="AY1813" s="99"/>
    </row>
    <row r="1814" spans="30:51" ht="13">
      <c r="AD1814" s="99"/>
      <c r="AE1814" s="99"/>
      <c r="AF1814" s="99"/>
      <c r="AG1814" s="99"/>
      <c r="AH1814" s="99"/>
      <c r="AI1814" s="99"/>
      <c r="AJ1814" s="99"/>
      <c r="AK1814" s="99"/>
      <c r="AL1814" s="99"/>
      <c r="AM1814" s="99"/>
      <c r="AN1814" s="99"/>
      <c r="AO1814" s="99"/>
      <c r="AP1814" s="99"/>
      <c r="AQ1814" s="99"/>
      <c r="AR1814" s="99"/>
      <c r="AS1814" s="99"/>
      <c r="AT1814" s="99"/>
      <c r="AU1814" s="99"/>
      <c r="AV1814" s="99"/>
      <c r="AW1814" s="99"/>
      <c r="AX1814" s="99"/>
      <c r="AY1814" s="99"/>
    </row>
    <row r="1815" spans="30:51" ht="13">
      <c r="AD1815" s="99"/>
      <c r="AE1815" s="99"/>
      <c r="AF1815" s="99"/>
      <c r="AG1815" s="99"/>
      <c r="AH1815" s="99"/>
      <c r="AI1815" s="99"/>
      <c r="AJ1815" s="99"/>
      <c r="AK1815" s="99"/>
      <c r="AL1815" s="99"/>
      <c r="AM1815" s="99"/>
      <c r="AN1815" s="99"/>
      <c r="AO1815" s="99"/>
      <c r="AP1815" s="99"/>
      <c r="AQ1815" s="99"/>
      <c r="AR1815" s="99"/>
      <c r="AS1815" s="99"/>
      <c r="AT1815" s="99"/>
      <c r="AU1815" s="99"/>
      <c r="AV1815" s="99"/>
      <c r="AW1815" s="99"/>
      <c r="AX1815" s="99"/>
      <c r="AY1815" s="99"/>
    </row>
    <row r="1816" spans="30:51" ht="13">
      <c r="AD1816" s="99"/>
      <c r="AE1816" s="99"/>
      <c r="AF1816" s="99"/>
      <c r="AG1816" s="99"/>
      <c r="AH1816" s="99"/>
      <c r="AI1816" s="99"/>
      <c r="AJ1816" s="99"/>
      <c r="AK1816" s="99"/>
      <c r="AL1816" s="99"/>
      <c r="AM1816" s="99"/>
      <c r="AN1816" s="99"/>
      <c r="AO1816" s="99"/>
      <c r="AP1816" s="99"/>
      <c r="AQ1816" s="99"/>
      <c r="AR1816" s="99"/>
      <c r="AS1816" s="99"/>
      <c r="AT1816" s="99"/>
      <c r="AU1816" s="99"/>
      <c r="AV1816" s="99"/>
      <c r="AW1816" s="99"/>
      <c r="AX1816" s="99"/>
      <c r="AY1816" s="99"/>
    </row>
    <row r="1817" spans="30:51" ht="13">
      <c r="AD1817" s="99"/>
      <c r="AE1817" s="99"/>
      <c r="AF1817" s="99"/>
      <c r="AG1817" s="99"/>
      <c r="AH1817" s="99"/>
      <c r="AI1817" s="99"/>
      <c r="AJ1817" s="99"/>
      <c r="AK1817" s="99"/>
      <c r="AL1817" s="99"/>
      <c r="AM1817" s="99"/>
      <c r="AN1817" s="99"/>
      <c r="AO1817" s="99"/>
      <c r="AP1817" s="99"/>
      <c r="AQ1817" s="99"/>
      <c r="AR1817" s="99"/>
      <c r="AS1817" s="99"/>
      <c r="AT1817" s="99"/>
      <c r="AU1817" s="99"/>
      <c r="AV1817" s="99"/>
      <c r="AW1817" s="99"/>
      <c r="AX1817" s="99"/>
      <c r="AY1817" s="99"/>
    </row>
    <row r="1818" spans="30:51" ht="13">
      <c r="AD1818" s="99"/>
      <c r="AE1818" s="99"/>
      <c r="AF1818" s="99"/>
      <c r="AG1818" s="99"/>
      <c r="AH1818" s="99"/>
      <c r="AI1818" s="99"/>
      <c r="AJ1818" s="99"/>
      <c r="AK1818" s="99"/>
      <c r="AL1818" s="99"/>
      <c r="AM1818" s="99"/>
      <c r="AN1818" s="99"/>
      <c r="AO1818" s="99"/>
      <c r="AP1818" s="99"/>
      <c r="AQ1818" s="99"/>
      <c r="AR1818" s="99"/>
      <c r="AS1818" s="99"/>
      <c r="AT1818" s="99"/>
      <c r="AU1818" s="99"/>
      <c r="AV1818" s="99"/>
      <c r="AW1818" s="99"/>
      <c r="AX1818" s="99"/>
      <c r="AY1818" s="99"/>
    </row>
    <row r="1819" spans="30:51" ht="13">
      <c r="AD1819" s="99"/>
      <c r="AE1819" s="99"/>
      <c r="AF1819" s="99"/>
      <c r="AG1819" s="99"/>
      <c r="AH1819" s="99"/>
      <c r="AI1819" s="99"/>
      <c r="AJ1819" s="99"/>
      <c r="AK1819" s="99"/>
      <c r="AL1819" s="99"/>
      <c r="AM1819" s="99"/>
      <c r="AN1819" s="99"/>
      <c r="AO1819" s="99"/>
      <c r="AP1819" s="99"/>
      <c r="AQ1819" s="99"/>
      <c r="AR1819" s="99"/>
      <c r="AS1819" s="99"/>
      <c r="AT1819" s="99"/>
      <c r="AU1819" s="99"/>
      <c r="AV1819" s="99"/>
      <c r="AW1819" s="99"/>
      <c r="AX1819" s="99"/>
      <c r="AY1819" s="99"/>
    </row>
    <row r="1820" spans="30:51" ht="13">
      <c r="AD1820" s="99"/>
      <c r="AE1820" s="99"/>
      <c r="AF1820" s="99"/>
      <c r="AG1820" s="99"/>
      <c r="AH1820" s="99"/>
      <c r="AI1820" s="99"/>
      <c r="AJ1820" s="99"/>
      <c r="AK1820" s="99"/>
      <c r="AL1820" s="99"/>
      <c r="AM1820" s="99"/>
      <c r="AN1820" s="99"/>
      <c r="AO1820" s="99"/>
      <c r="AP1820" s="99"/>
      <c r="AQ1820" s="99"/>
      <c r="AR1820" s="99"/>
      <c r="AS1820" s="99"/>
      <c r="AT1820" s="99"/>
      <c r="AU1820" s="99"/>
      <c r="AV1820" s="99"/>
      <c r="AW1820" s="99"/>
      <c r="AX1820" s="99"/>
      <c r="AY1820" s="99"/>
    </row>
    <row r="1821" spans="30:51" ht="13">
      <c r="AD1821" s="99"/>
      <c r="AE1821" s="99"/>
      <c r="AF1821" s="99"/>
      <c r="AG1821" s="99"/>
      <c r="AH1821" s="99"/>
      <c r="AI1821" s="99"/>
      <c r="AJ1821" s="99"/>
      <c r="AK1821" s="99"/>
      <c r="AL1821" s="99"/>
      <c r="AM1821" s="99"/>
      <c r="AN1821" s="99"/>
      <c r="AO1821" s="99"/>
      <c r="AP1821" s="99"/>
      <c r="AQ1821" s="99"/>
      <c r="AR1821" s="99"/>
      <c r="AS1821" s="99"/>
      <c r="AT1821" s="99"/>
      <c r="AU1821" s="99"/>
      <c r="AV1821" s="99"/>
      <c r="AW1821" s="99"/>
      <c r="AX1821" s="99"/>
      <c r="AY1821" s="99"/>
    </row>
    <row r="1822" spans="30:51" ht="13">
      <c r="AD1822" s="99"/>
      <c r="AE1822" s="99"/>
      <c r="AF1822" s="99"/>
      <c r="AG1822" s="99"/>
      <c r="AH1822" s="99"/>
      <c r="AI1822" s="99"/>
      <c r="AJ1822" s="99"/>
      <c r="AK1822" s="99"/>
      <c r="AL1822" s="99"/>
      <c r="AM1822" s="99"/>
      <c r="AN1822" s="99"/>
      <c r="AO1822" s="99"/>
      <c r="AP1822" s="99"/>
      <c r="AQ1822" s="99"/>
      <c r="AR1822" s="99"/>
      <c r="AS1822" s="99"/>
      <c r="AT1822" s="99"/>
      <c r="AU1822" s="99"/>
      <c r="AV1822" s="99"/>
      <c r="AW1822" s="99"/>
      <c r="AX1822" s="99"/>
      <c r="AY1822" s="99"/>
    </row>
    <row r="1823" spans="30:51" ht="13">
      <c r="AD1823" s="99"/>
      <c r="AE1823" s="99"/>
      <c r="AF1823" s="99"/>
      <c r="AG1823" s="99"/>
      <c r="AH1823" s="99"/>
      <c r="AI1823" s="99"/>
      <c r="AJ1823" s="99"/>
      <c r="AK1823" s="99"/>
      <c r="AL1823" s="99"/>
      <c r="AM1823" s="99"/>
      <c r="AN1823" s="99"/>
      <c r="AO1823" s="99"/>
      <c r="AP1823" s="99"/>
      <c r="AQ1823" s="99"/>
      <c r="AR1823" s="99"/>
      <c r="AS1823" s="99"/>
      <c r="AT1823" s="99"/>
      <c r="AU1823" s="99"/>
      <c r="AV1823" s="99"/>
      <c r="AW1823" s="99"/>
      <c r="AX1823" s="99"/>
      <c r="AY1823" s="99"/>
    </row>
    <row r="1824" spans="30:51" ht="13">
      <c r="AD1824" s="99"/>
      <c r="AE1824" s="99"/>
      <c r="AF1824" s="99"/>
      <c r="AG1824" s="99"/>
      <c r="AH1824" s="99"/>
      <c r="AI1824" s="99"/>
      <c r="AJ1824" s="99"/>
      <c r="AK1824" s="99"/>
      <c r="AL1824" s="99"/>
      <c r="AM1824" s="99"/>
      <c r="AN1824" s="99"/>
      <c r="AO1824" s="99"/>
      <c r="AP1824" s="99"/>
      <c r="AQ1824" s="99"/>
      <c r="AR1824" s="99"/>
      <c r="AS1824" s="99"/>
      <c r="AT1824" s="99"/>
      <c r="AU1824" s="99"/>
      <c r="AV1824" s="99"/>
      <c r="AW1824" s="99"/>
      <c r="AX1824" s="99"/>
      <c r="AY1824" s="99"/>
    </row>
    <row r="1825" spans="30:51" ht="13">
      <c r="AD1825" s="99"/>
      <c r="AE1825" s="99"/>
      <c r="AF1825" s="99"/>
      <c r="AG1825" s="99"/>
      <c r="AH1825" s="99"/>
      <c r="AI1825" s="99"/>
      <c r="AJ1825" s="99"/>
      <c r="AK1825" s="99"/>
      <c r="AL1825" s="99"/>
      <c r="AM1825" s="99"/>
      <c r="AN1825" s="99"/>
      <c r="AO1825" s="99"/>
      <c r="AP1825" s="99"/>
      <c r="AQ1825" s="99"/>
      <c r="AR1825" s="99"/>
      <c r="AS1825" s="99"/>
      <c r="AT1825" s="99"/>
      <c r="AU1825" s="99"/>
      <c r="AV1825" s="99"/>
      <c r="AW1825" s="99"/>
      <c r="AX1825" s="99"/>
      <c r="AY1825" s="99"/>
    </row>
    <row r="1826" spans="30:51" ht="13">
      <c r="AD1826" s="99"/>
      <c r="AE1826" s="99"/>
      <c r="AF1826" s="99"/>
      <c r="AG1826" s="99"/>
      <c r="AH1826" s="99"/>
      <c r="AI1826" s="99"/>
      <c r="AJ1826" s="99"/>
      <c r="AK1826" s="99"/>
      <c r="AL1826" s="99"/>
      <c r="AM1826" s="99"/>
      <c r="AN1826" s="99"/>
      <c r="AO1826" s="99"/>
      <c r="AP1826" s="99"/>
      <c r="AQ1826" s="99"/>
      <c r="AR1826" s="99"/>
      <c r="AS1826" s="99"/>
      <c r="AT1826" s="99"/>
      <c r="AU1826" s="99"/>
      <c r="AV1826" s="99"/>
      <c r="AW1826" s="99"/>
      <c r="AX1826" s="99"/>
      <c r="AY1826" s="99"/>
    </row>
    <row r="1827" spans="30:51" ht="13">
      <c r="AD1827" s="99"/>
      <c r="AE1827" s="99"/>
      <c r="AF1827" s="99"/>
      <c r="AG1827" s="99"/>
      <c r="AH1827" s="99"/>
      <c r="AI1827" s="99"/>
      <c r="AJ1827" s="99"/>
      <c r="AK1827" s="99"/>
      <c r="AL1827" s="99"/>
      <c r="AM1827" s="99"/>
      <c r="AN1827" s="99"/>
      <c r="AO1827" s="99"/>
      <c r="AP1827" s="99"/>
      <c r="AQ1827" s="99"/>
      <c r="AR1827" s="99"/>
      <c r="AS1827" s="99"/>
      <c r="AT1827" s="99"/>
      <c r="AU1827" s="99"/>
      <c r="AV1827" s="99"/>
      <c r="AW1827" s="99"/>
      <c r="AX1827" s="99"/>
      <c r="AY1827" s="99"/>
    </row>
    <row r="1828" spans="30:51" ht="13">
      <c r="AD1828" s="99"/>
      <c r="AE1828" s="99"/>
      <c r="AF1828" s="99"/>
      <c r="AG1828" s="99"/>
      <c r="AH1828" s="99"/>
      <c r="AI1828" s="99"/>
      <c r="AJ1828" s="99"/>
      <c r="AK1828" s="99"/>
      <c r="AL1828" s="99"/>
      <c r="AM1828" s="99"/>
      <c r="AN1828" s="99"/>
      <c r="AO1828" s="99"/>
      <c r="AP1828" s="99"/>
      <c r="AQ1828" s="99"/>
      <c r="AR1828" s="99"/>
      <c r="AS1828" s="99"/>
      <c r="AT1828" s="99"/>
      <c r="AU1828" s="99"/>
      <c r="AV1828" s="99"/>
      <c r="AW1828" s="99"/>
      <c r="AX1828" s="99"/>
      <c r="AY1828" s="99"/>
    </row>
    <row r="1829" spans="30:51" ht="13">
      <c r="AD1829" s="99"/>
      <c r="AE1829" s="99"/>
      <c r="AF1829" s="99"/>
      <c r="AG1829" s="99"/>
      <c r="AH1829" s="99"/>
      <c r="AI1829" s="99"/>
      <c r="AJ1829" s="99"/>
      <c r="AK1829" s="99"/>
      <c r="AL1829" s="99"/>
      <c r="AM1829" s="99"/>
      <c r="AN1829" s="99"/>
      <c r="AO1829" s="99"/>
      <c r="AP1829" s="99"/>
      <c r="AQ1829" s="99"/>
      <c r="AR1829" s="99"/>
      <c r="AS1829" s="99"/>
      <c r="AT1829" s="99"/>
      <c r="AU1829" s="99"/>
      <c r="AV1829" s="99"/>
      <c r="AW1829" s="99"/>
      <c r="AX1829" s="99"/>
      <c r="AY1829" s="99"/>
    </row>
    <row r="1830" spans="30:51" ht="13">
      <c r="AD1830" s="99"/>
      <c r="AE1830" s="99"/>
      <c r="AF1830" s="99"/>
      <c r="AG1830" s="99"/>
      <c r="AH1830" s="99"/>
      <c r="AI1830" s="99"/>
      <c r="AJ1830" s="99"/>
      <c r="AK1830" s="99"/>
      <c r="AL1830" s="99"/>
      <c r="AM1830" s="99"/>
      <c r="AN1830" s="99"/>
      <c r="AO1830" s="99"/>
      <c r="AP1830" s="99"/>
      <c r="AQ1830" s="99"/>
      <c r="AR1830" s="99"/>
      <c r="AS1830" s="99"/>
      <c r="AT1830" s="99"/>
      <c r="AU1830" s="99"/>
      <c r="AV1830" s="99"/>
      <c r="AW1830" s="99"/>
      <c r="AX1830" s="99"/>
      <c r="AY1830" s="99"/>
    </row>
    <row r="1831" spans="30:51" ht="13">
      <c r="AD1831" s="99"/>
      <c r="AE1831" s="99"/>
      <c r="AF1831" s="99"/>
      <c r="AG1831" s="99"/>
      <c r="AH1831" s="99"/>
      <c r="AI1831" s="99"/>
      <c r="AJ1831" s="99"/>
      <c r="AK1831" s="99"/>
      <c r="AL1831" s="99"/>
      <c r="AM1831" s="99"/>
      <c r="AN1831" s="99"/>
      <c r="AO1831" s="99"/>
      <c r="AP1831" s="99"/>
      <c r="AQ1831" s="99"/>
      <c r="AR1831" s="99"/>
      <c r="AS1831" s="99"/>
      <c r="AT1831" s="99"/>
      <c r="AU1831" s="99"/>
      <c r="AV1831" s="99"/>
      <c r="AW1831" s="99"/>
      <c r="AX1831" s="99"/>
      <c r="AY1831" s="99"/>
    </row>
    <row r="1832" spans="30:51" ht="13">
      <c r="AD1832" s="99"/>
      <c r="AE1832" s="99"/>
      <c r="AF1832" s="99"/>
      <c r="AG1832" s="99"/>
      <c r="AH1832" s="99"/>
      <c r="AI1832" s="99"/>
      <c r="AJ1832" s="99"/>
      <c r="AK1832" s="99"/>
      <c r="AL1832" s="99"/>
      <c r="AM1832" s="99"/>
      <c r="AN1832" s="99"/>
      <c r="AO1832" s="99"/>
      <c r="AP1832" s="99"/>
      <c r="AQ1832" s="99"/>
      <c r="AR1832" s="99"/>
      <c r="AS1832" s="99"/>
      <c r="AT1832" s="99"/>
      <c r="AU1832" s="99"/>
      <c r="AV1832" s="99"/>
      <c r="AW1832" s="99"/>
      <c r="AX1832" s="99"/>
      <c r="AY1832" s="99"/>
    </row>
    <row r="1833" spans="30:51" ht="13">
      <c r="AD1833" s="99"/>
      <c r="AE1833" s="99"/>
      <c r="AF1833" s="99"/>
      <c r="AG1833" s="99"/>
      <c r="AH1833" s="99"/>
      <c r="AI1833" s="99"/>
      <c r="AJ1833" s="99"/>
      <c r="AK1833" s="99"/>
      <c r="AL1833" s="99"/>
      <c r="AM1833" s="99"/>
      <c r="AN1833" s="99"/>
      <c r="AO1833" s="99"/>
      <c r="AP1833" s="99"/>
      <c r="AQ1833" s="99"/>
      <c r="AR1833" s="99"/>
      <c r="AS1833" s="99"/>
      <c r="AT1833" s="99"/>
      <c r="AU1833" s="99"/>
      <c r="AV1833" s="99"/>
      <c r="AW1833" s="99"/>
      <c r="AX1833" s="99"/>
      <c r="AY1833" s="99"/>
    </row>
    <row r="1834" spans="30:51" ht="13">
      <c r="AD1834" s="99"/>
      <c r="AE1834" s="99"/>
      <c r="AF1834" s="99"/>
      <c r="AG1834" s="99"/>
      <c r="AH1834" s="99"/>
      <c r="AI1834" s="99"/>
      <c r="AJ1834" s="99"/>
      <c r="AK1834" s="99"/>
      <c r="AL1834" s="99"/>
      <c r="AM1834" s="99"/>
      <c r="AN1834" s="99"/>
      <c r="AO1834" s="99"/>
      <c r="AP1834" s="99"/>
      <c r="AQ1834" s="99"/>
      <c r="AR1834" s="99"/>
      <c r="AS1834" s="99"/>
      <c r="AT1834" s="99"/>
      <c r="AU1834" s="99"/>
      <c r="AV1834" s="99"/>
      <c r="AW1834" s="99"/>
      <c r="AX1834" s="99"/>
      <c r="AY1834" s="99"/>
    </row>
    <row r="1835" spans="30:51" ht="13">
      <c r="AD1835" s="99"/>
      <c r="AE1835" s="99"/>
      <c r="AF1835" s="99"/>
      <c r="AG1835" s="99"/>
      <c r="AH1835" s="99"/>
      <c r="AI1835" s="99"/>
      <c r="AJ1835" s="99"/>
      <c r="AK1835" s="99"/>
      <c r="AL1835" s="99"/>
      <c r="AM1835" s="99"/>
      <c r="AN1835" s="99"/>
      <c r="AO1835" s="99"/>
      <c r="AP1835" s="99"/>
      <c r="AQ1835" s="99"/>
      <c r="AR1835" s="99"/>
      <c r="AS1835" s="99"/>
      <c r="AT1835" s="99"/>
      <c r="AU1835" s="99"/>
      <c r="AV1835" s="99"/>
      <c r="AW1835" s="99"/>
      <c r="AX1835" s="99"/>
      <c r="AY1835" s="99"/>
    </row>
    <row r="1836" spans="30:51" ht="13">
      <c r="AD1836" s="99"/>
      <c r="AE1836" s="99"/>
      <c r="AF1836" s="99"/>
      <c r="AG1836" s="99"/>
      <c r="AH1836" s="99"/>
      <c r="AI1836" s="99"/>
      <c r="AJ1836" s="99"/>
      <c r="AK1836" s="99"/>
      <c r="AL1836" s="99"/>
      <c r="AM1836" s="99"/>
      <c r="AN1836" s="99"/>
      <c r="AO1836" s="99"/>
      <c r="AP1836" s="99"/>
      <c r="AQ1836" s="99"/>
      <c r="AR1836" s="99"/>
      <c r="AS1836" s="99"/>
      <c r="AT1836" s="99"/>
      <c r="AU1836" s="99"/>
      <c r="AV1836" s="99"/>
      <c r="AW1836" s="99"/>
      <c r="AX1836" s="99"/>
      <c r="AY1836" s="99"/>
    </row>
    <row r="1837" spans="30:51" ht="13">
      <c r="AD1837" s="99"/>
      <c r="AE1837" s="99"/>
      <c r="AF1837" s="99"/>
      <c r="AG1837" s="99"/>
      <c r="AH1837" s="99"/>
      <c r="AI1837" s="99"/>
      <c r="AJ1837" s="99"/>
      <c r="AK1837" s="99"/>
      <c r="AL1837" s="99"/>
      <c r="AM1837" s="99"/>
      <c r="AN1837" s="99"/>
      <c r="AO1837" s="99"/>
      <c r="AP1837" s="99"/>
      <c r="AQ1837" s="99"/>
      <c r="AR1837" s="99"/>
      <c r="AS1837" s="99"/>
      <c r="AT1837" s="99"/>
      <c r="AU1837" s="99"/>
      <c r="AV1837" s="99"/>
      <c r="AW1837" s="99"/>
      <c r="AX1837" s="99"/>
      <c r="AY1837" s="99"/>
    </row>
    <row r="1838" spans="30:51" ht="13">
      <c r="AD1838" s="99"/>
      <c r="AE1838" s="99"/>
      <c r="AF1838" s="99"/>
      <c r="AG1838" s="99"/>
      <c r="AH1838" s="99"/>
      <c r="AI1838" s="99"/>
      <c r="AJ1838" s="99"/>
      <c r="AK1838" s="99"/>
      <c r="AL1838" s="99"/>
      <c r="AM1838" s="99"/>
      <c r="AN1838" s="99"/>
      <c r="AO1838" s="99"/>
      <c r="AP1838" s="99"/>
      <c r="AQ1838" s="99"/>
      <c r="AR1838" s="99"/>
      <c r="AS1838" s="99"/>
      <c r="AT1838" s="99"/>
      <c r="AU1838" s="99"/>
      <c r="AV1838" s="99"/>
      <c r="AW1838" s="99"/>
      <c r="AX1838" s="99"/>
      <c r="AY1838" s="99"/>
    </row>
    <row r="1839" spans="30:51" ht="13">
      <c r="AD1839" s="99"/>
      <c r="AE1839" s="99"/>
      <c r="AF1839" s="99"/>
      <c r="AG1839" s="99"/>
      <c r="AH1839" s="99"/>
      <c r="AI1839" s="99"/>
      <c r="AJ1839" s="99"/>
      <c r="AK1839" s="99"/>
      <c r="AL1839" s="99"/>
      <c r="AM1839" s="99"/>
      <c r="AN1839" s="99"/>
      <c r="AO1839" s="99"/>
      <c r="AP1839" s="99"/>
      <c r="AQ1839" s="99"/>
      <c r="AR1839" s="99"/>
      <c r="AS1839" s="99"/>
      <c r="AT1839" s="99"/>
      <c r="AU1839" s="99"/>
      <c r="AV1839" s="99"/>
      <c r="AW1839" s="99"/>
      <c r="AX1839" s="99"/>
      <c r="AY1839" s="99"/>
    </row>
    <row r="1840" spans="30:51" ht="13">
      <c r="AD1840" s="99"/>
      <c r="AE1840" s="99"/>
      <c r="AF1840" s="99"/>
      <c r="AG1840" s="99"/>
      <c r="AH1840" s="99"/>
      <c r="AI1840" s="99"/>
      <c r="AJ1840" s="99"/>
      <c r="AK1840" s="99"/>
      <c r="AL1840" s="99"/>
      <c r="AM1840" s="99"/>
      <c r="AN1840" s="99"/>
      <c r="AO1840" s="99"/>
      <c r="AP1840" s="99"/>
      <c r="AQ1840" s="99"/>
      <c r="AR1840" s="99"/>
      <c r="AS1840" s="99"/>
      <c r="AT1840" s="99"/>
      <c r="AU1840" s="99"/>
      <c r="AV1840" s="99"/>
      <c r="AW1840" s="99"/>
      <c r="AX1840" s="99"/>
      <c r="AY1840" s="99"/>
    </row>
    <row r="1841" spans="30:51" ht="13">
      <c r="AD1841" s="99"/>
      <c r="AE1841" s="99"/>
      <c r="AF1841" s="99"/>
      <c r="AG1841" s="99"/>
      <c r="AH1841" s="99"/>
      <c r="AI1841" s="99"/>
      <c r="AJ1841" s="99"/>
      <c r="AK1841" s="99"/>
      <c r="AL1841" s="99"/>
      <c r="AM1841" s="99"/>
      <c r="AN1841" s="99"/>
      <c r="AO1841" s="99"/>
      <c r="AP1841" s="99"/>
      <c r="AQ1841" s="99"/>
      <c r="AR1841" s="99"/>
      <c r="AS1841" s="99"/>
      <c r="AT1841" s="99"/>
      <c r="AU1841" s="99"/>
      <c r="AV1841" s="99"/>
      <c r="AW1841" s="99"/>
      <c r="AX1841" s="99"/>
      <c r="AY1841" s="99"/>
    </row>
    <row r="1842" spans="30:51" ht="13">
      <c r="AD1842" s="99"/>
      <c r="AE1842" s="99"/>
      <c r="AF1842" s="99"/>
      <c r="AG1842" s="99"/>
      <c r="AH1842" s="99"/>
      <c r="AI1842" s="99"/>
      <c r="AJ1842" s="99"/>
      <c r="AK1842" s="99"/>
      <c r="AL1842" s="99"/>
      <c r="AM1842" s="99"/>
      <c r="AN1842" s="99"/>
      <c r="AO1842" s="99"/>
      <c r="AP1842" s="99"/>
      <c r="AQ1842" s="99"/>
      <c r="AR1842" s="99"/>
      <c r="AS1842" s="99"/>
      <c r="AT1842" s="99"/>
      <c r="AU1842" s="99"/>
      <c r="AV1842" s="99"/>
      <c r="AW1842" s="99"/>
      <c r="AX1842" s="99"/>
      <c r="AY1842" s="99"/>
    </row>
    <row r="1843" spans="30:51" ht="13">
      <c r="AD1843" s="99"/>
      <c r="AE1843" s="99"/>
      <c r="AF1843" s="99"/>
      <c r="AG1843" s="99"/>
      <c r="AH1843" s="99"/>
      <c r="AI1843" s="99"/>
      <c r="AJ1843" s="99"/>
      <c r="AK1843" s="99"/>
      <c r="AL1843" s="99"/>
      <c r="AM1843" s="99"/>
      <c r="AN1843" s="99"/>
      <c r="AO1843" s="99"/>
      <c r="AP1843" s="99"/>
      <c r="AQ1843" s="99"/>
      <c r="AR1843" s="99"/>
      <c r="AS1843" s="99"/>
      <c r="AT1843" s="99"/>
      <c r="AU1843" s="99"/>
      <c r="AV1843" s="99"/>
      <c r="AW1843" s="99"/>
      <c r="AX1843" s="99"/>
      <c r="AY1843" s="99"/>
    </row>
    <row r="1844" spans="30:51" ht="13">
      <c r="AD1844" s="99"/>
      <c r="AE1844" s="99"/>
      <c r="AF1844" s="99"/>
      <c r="AG1844" s="99"/>
      <c r="AH1844" s="99"/>
      <c r="AI1844" s="99"/>
      <c r="AJ1844" s="99"/>
      <c r="AK1844" s="99"/>
      <c r="AL1844" s="99"/>
      <c r="AM1844" s="99"/>
      <c r="AN1844" s="99"/>
      <c r="AO1844" s="99"/>
      <c r="AP1844" s="99"/>
      <c r="AQ1844" s="99"/>
      <c r="AR1844" s="99"/>
      <c r="AS1844" s="99"/>
      <c r="AT1844" s="99"/>
      <c r="AU1844" s="99"/>
      <c r="AV1844" s="99"/>
      <c r="AW1844" s="99"/>
      <c r="AX1844" s="99"/>
      <c r="AY1844" s="99"/>
    </row>
    <row r="1845" spans="30:51" ht="13">
      <c r="AD1845" s="99"/>
      <c r="AE1845" s="99"/>
      <c r="AF1845" s="99"/>
      <c r="AG1845" s="99"/>
      <c r="AH1845" s="99"/>
      <c r="AI1845" s="99"/>
      <c r="AJ1845" s="99"/>
      <c r="AK1845" s="99"/>
      <c r="AL1845" s="99"/>
      <c r="AM1845" s="99"/>
      <c r="AN1845" s="99"/>
      <c r="AO1845" s="99"/>
      <c r="AP1845" s="99"/>
      <c r="AQ1845" s="99"/>
      <c r="AR1845" s="99"/>
      <c r="AS1845" s="99"/>
      <c r="AT1845" s="99"/>
      <c r="AU1845" s="99"/>
      <c r="AV1845" s="99"/>
      <c r="AW1845" s="99"/>
      <c r="AX1845" s="99"/>
      <c r="AY1845" s="99"/>
    </row>
    <row r="1846" spans="30:51" ht="13">
      <c r="AD1846" s="99"/>
      <c r="AE1846" s="99"/>
      <c r="AF1846" s="99"/>
      <c r="AG1846" s="99"/>
      <c r="AH1846" s="99"/>
      <c r="AI1846" s="99"/>
      <c r="AJ1846" s="99"/>
      <c r="AK1846" s="99"/>
      <c r="AL1846" s="99"/>
      <c r="AM1846" s="99"/>
      <c r="AN1846" s="99"/>
      <c r="AO1846" s="99"/>
      <c r="AP1846" s="99"/>
      <c r="AQ1846" s="99"/>
      <c r="AR1846" s="99"/>
      <c r="AS1846" s="99"/>
      <c r="AT1846" s="99"/>
      <c r="AU1846" s="99"/>
      <c r="AV1846" s="99"/>
      <c r="AW1846" s="99"/>
      <c r="AX1846" s="99"/>
      <c r="AY1846" s="99"/>
    </row>
    <row r="1847" spans="30:51" ht="13">
      <c r="AD1847" s="99"/>
      <c r="AE1847" s="99"/>
      <c r="AF1847" s="99"/>
      <c r="AG1847" s="99"/>
      <c r="AH1847" s="99"/>
      <c r="AI1847" s="99"/>
      <c r="AJ1847" s="99"/>
      <c r="AK1847" s="99"/>
      <c r="AL1847" s="99"/>
      <c r="AM1847" s="99"/>
      <c r="AN1847" s="99"/>
      <c r="AO1847" s="99"/>
      <c r="AP1847" s="99"/>
      <c r="AQ1847" s="99"/>
      <c r="AR1847" s="99"/>
      <c r="AS1847" s="99"/>
      <c r="AT1847" s="99"/>
      <c r="AU1847" s="99"/>
      <c r="AV1847" s="99"/>
      <c r="AW1847" s="99"/>
      <c r="AX1847" s="99"/>
      <c r="AY1847" s="99"/>
    </row>
    <row r="1848" spans="30:51" ht="13">
      <c r="AD1848" s="99"/>
      <c r="AE1848" s="99"/>
      <c r="AF1848" s="99"/>
      <c r="AG1848" s="99"/>
      <c r="AH1848" s="99"/>
      <c r="AI1848" s="99"/>
      <c r="AJ1848" s="99"/>
      <c r="AK1848" s="99"/>
      <c r="AL1848" s="99"/>
      <c r="AM1848" s="99"/>
      <c r="AN1848" s="99"/>
      <c r="AO1848" s="99"/>
      <c r="AP1848" s="99"/>
      <c r="AQ1848" s="99"/>
      <c r="AR1848" s="99"/>
      <c r="AS1848" s="99"/>
      <c r="AT1848" s="99"/>
      <c r="AU1848" s="99"/>
      <c r="AV1848" s="99"/>
      <c r="AW1848" s="99"/>
      <c r="AX1848" s="99"/>
      <c r="AY1848" s="99"/>
    </row>
    <row r="1849" spans="30:51" ht="13">
      <c r="AD1849" s="99"/>
      <c r="AE1849" s="99"/>
      <c r="AF1849" s="99"/>
      <c r="AG1849" s="99"/>
      <c r="AH1849" s="99"/>
      <c r="AI1849" s="99"/>
      <c r="AJ1849" s="99"/>
      <c r="AK1849" s="99"/>
      <c r="AL1849" s="99"/>
      <c r="AM1849" s="99"/>
      <c r="AN1849" s="99"/>
      <c r="AO1849" s="99"/>
      <c r="AP1849" s="99"/>
      <c r="AQ1849" s="99"/>
      <c r="AR1849" s="99"/>
      <c r="AS1849" s="99"/>
      <c r="AT1849" s="99"/>
      <c r="AU1849" s="99"/>
      <c r="AV1849" s="99"/>
      <c r="AW1849" s="99"/>
      <c r="AX1849" s="99"/>
      <c r="AY1849" s="99"/>
    </row>
    <row r="1850" spans="30:51" ht="13">
      <c r="AD1850" s="99"/>
      <c r="AE1850" s="99"/>
      <c r="AF1850" s="99"/>
      <c r="AG1850" s="99"/>
      <c r="AH1850" s="99"/>
      <c r="AI1850" s="99"/>
      <c r="AJ1850" s="99"/>
      <c r="AK1850" s="99"/>
      <c r="AL1850" s="99"/>
      <c r="AM1850" s="99"/>
      <c r="AN1850" s="99"/>
      <c r="AO1850" s="99"/>
      <c r="AP1850" s="99"/>
      <c r="AQ1850" s="99"/>
      <c r="AR1850" s="99"/>
      <c r="AS1850" s="99"/>
      <c r="AT1850" s="99"/>
      <c r="AU1850" s="99"/>
      <c r="AV1850" s="99"/>
      <c r="AW1850" s="99"/>
      <c r="AX1850" s="99"/>
      <c r="AY1850" s="99"/>
    </row>
    <row r="1851" spans="30:51" ht="13">
      <c r="AD1851" s="99"/>
      <c r="AE1851" s="99"/>
      <c r="AF1851" s="99"/>
      <c r="AG1851" s="99"/>
      <c r="AH1851" s="99"/>
      <c r="AI1851" s="99"/>
      <c r="AJ1851" s="99"/>
      <c r="AK1851" s="99"/>
      <c r="AL1851" s="99"/>
      <c r="AM1851" s="99"/>
      <c r="AN1851" s="99"/>
      <c r="AO1851" s="99"/>
      <c r="AP1851" s="99"/>
      <c r="AQ1851" s="99"/>
      <c r="AR1851" s="99"/>
      <c r="AS1851" s="99"/>
      <c r="AT1851" s="99"/>
      <c r="AU1851" s="99"/>
      <c r="AV1851" s="99"/>
      <c r="AW1851" s="99"/>
      <c r="AX1851" s="99"/>
      <c r="AY1851" s="99"/>
    </row>
    <row r="1852" spans="30:51" ht="13">
      <c r="AD1852" s="99"/>
      <c r="AE1852" s="99"/>
      <c r="AF1852" s="99"/>
      <c r="AG1852" s="99"/>
      <c r="AH1852" s="99"/>
      <c r="AI1852" s="99"/>
      <c r="AJ1852" s="99"/>
      <c r="AK1852" s="99"/>
      <c r="AL1852" s="99"/>
      <c r="AM1852" s="99"/>
      <c r="AN1852" s="99"/>
      <c r="AO1852" s="99"/>
      <c r="AP1852" s="99"/>
      <c r="AQ1852" s="99"/>
      <c r="AR1852" s="99"/>
      <c r="AS1852" s="99"/>
      <c r="AT1852" s="99"/>
      <c r="AU1852" s="99"/>
      <c r="AV1852" s="99"/>
      <c r="AW1852" s="99"/>
      <c r="AX1852" s="99"/>
      <c r="AY1852" s="99"/>
    </row>
    <row r="1853" spans="30:51" ht="13">
      <c r="AD1853" s="99"/>
      <c r="AE1853" s="99"/>
      <c r="AF1853" s="99"/>
      <c r="AG1853" s="99"/>
      <c r="AH1853" s="99"/>
      <c r="AI1853" s="99"/>
      <c r="AJ1853" s="99"/>
      <c r="AK1853" s="99"/>
      <c r="AL1853" s="99"/>
      <c r="AM1853" s="99"/>
      <c r="AN1853" s="99"/>
      <c r="AO1853" s="99"/>
      <c r="AP1853" s="99"/>
      <c r="AQ1853" s="99"/>
      <c r="AR1853" s="99"/>
      <c r="AS1853" s="99"/>
      <c r="AT1853" s="99"/>
      <c r="AU1853" s="99"/>
      <c r="AV1853" s="99"/>
      <c r="AW1853" s="99"/>
      <c r="AX1853" s="99"/>
      <c r="AY1853" s="99"/>
    </row>
    <row r="1854" spans="30:51" ht="13">
      <c r="AD1854" s="99"/>
      <c r="AE1854" s="99"/>
      <c r="AF1854" s="99"/>
      <c r="AG1854" s="99"/>
      <c r="AH1854" s="99"/>
      <c r="AI1854" s="99"/>
      <c r="AJ1854" s="99"/>
      <c r="AK1854" s="99"/>
      <c r="AL1854" s="99"/>
      <c r="AM1854" s="99"/>
      <c r="AN1854" s="99"/>
      <c r="AO1854" s="99"/>
      <c r="AP1854" s="99"/>
      <c r="AQ1854" s="99"/>
      <c r="AR1854" s="99"/>
      <c r="AS1854" s="99"/>
      <c r="AT1854" s="99"/>
      <c r="AU1854" s="99"/>
      <c r="AV1854" s="99"/>
      <c r="AW1854" s="99"/>
      <c r="AX1854" s="99"/>
      <c r="AY1854" s="99"/>
    </row>
    <row r="1855" spans="30:51" ht="13">
      <c r="AD1855" s="99"/>
      <c r="AE1855" s="99"/>
      <c r="AF1855" s="99"/>
      <c r="AG1855" s="99"/>
      <c r="AH1855" s="99"/>
      <c r="AI1855" s="99"/>
      <c r="AJ1855" s="99"/>
      <c r="AK1855" s="99"/>
      <c r="AL1855" s="99"/>
      <c r="AM1855" s="99"/>
      <c r="AN1855" s="99"/>
      <c r="AO1855" s="99"/>
      <c r="AP1855" s="99"/>
      <c r="AQ1855" s="99"/>
      <c r="AR1855" s="99"/>
      <c r="AS1855" s="99"/>
      <c r="AT1855" s="99"/>
      <c r="AU1855" s="99"/>
      <c r="AV1855" s="99"/>
      <c r="AW1855" s="99"/>
      <c r="AX1855" s="99"/>
      <c r="AY1855" s="99"/>
    </row>
    <row r="1856" spans="30:51" ht="13">
      <c r="AD1856" s="99"/>
      <c r="AE1856" s="99"/>
      <c r="AF1856" s="99"/>
      <c r="AG1856" s="99"/>
      <c r="AH1856" s="99"/>
      <c r="AI1856" s="99"/>
      <c r="AJ1856" s="99"/>
      <c r="AK1856" s="99"/>
      <c r="AL1856" s="99"/>
      <c r="AM1856" s="99"/>
      <c r="AN1856" s="99"/>
      <c r="AO1856" s="99"/>
      <c r="AP1856" s="99"/>
      <c r="AQ1856" s="99"/>
      <c r="AR1856" s="99"/>
      <c r="AS1856" s="99"/>
      <c r="AT1856" s="99"/>
      <c r="AU1856" s="99"/>
      <c r="AV1856" s="99"/>
      <c r="AW1856" s="99"/>
      <c r="AX1856" s="99"/>
      <c r="AY1856" s="99"/>
    </row>
    <row r="1857" spans="30:51" ht="13">
      <c r="AD1857" s="99"/>
      <c r="AE1857" s="99"/>
      <c r="AF1857" s="99"/>
      <c r="AG1857" s="99"/>
      <c r="AH1857" s="99"/>
      <c r="AI1857" s="99"/>
      <c r="AJ1857" s="99"/>
      <c r="AK1857" s="99"/>
      <c r="AL1857" s="99"/>
      <c r="AM1857" s="99"/>
      <c r="AN1857" s="99"/>
      <c r="AO1857" s="99"/>
      <c r="AP1857" s="99"/>
      <c r="AQ1857" s="99"/>
      <c r="AR1857" s="99"/>
      <c r="AS1857" s="99"/>
      <c r="AT1857" s="99"/>
      <c r="AU1857" s="99"/>
      <c r="AV1857" s="99"/>
      <c r="AW1857" s="99"/>
      <c r="AX1857" s="99"/>
      <c r="AY1857" s="99"/>
    </row>
    <row r="1858" spans="30:51" ht="13">
      <c r="AD1858" s="99"/>
      <c r="AE1858" s="99"/>
      <c r="AF1858" s="99"/>
      <c r="AG1858" s="99"/>
      <c r="AH1858" s="99"/>
      <c r="AI1858" s="99"/>
      <c r="AJ1858" s="99"/>
      <c r="AK1858" s="99"/>
      <c r="AL1858" s="99"/>
      <c r="AM1858" s="99"/>
      <c r="AN1858" s="99"/>
      <c r="AO1858" s="99"/>
      <c r="AP1858" s="99"/>
      <c r="AQ1858" s="99"/>
      <c r="AR1858" s="99"/>
      <c r="AS1858" s="99"/>
      <c r="AT1858" s="99"/>
      <c r="AU1858" s="99"/>
      <c r="AV1858" s="99"/>
      <c r="AW1858" s="99"/>
      <c r="AX1858" s="99"/>
      <c r="AY1858" s="99"/>
    </row>
    <row r="1859" spans="30:51" ht="13">
      <c r="AD1859" s="99"/>
      <c r="AE1859" s="99"/>
      <c r="AF1859" s="99"/>
      <c r="AG1859" s="99"/>
      <c r="AH1859" s="99"/>
      <c r="AI1859" s="99"/>
      <c r="AJ1859" s="99"/>
      <c r="AK1859" s="99"/>
      <c r="AL1859" s="99"/>
      <c r="AM1859" s="99"/>
      <c r="AN1859" s="99"/>
      <c r="AO1859" s="99"/>
      <c r="AP1859" s="99"/>
      <c r="AQ1859" s="99"/>
      <c r="AR1859" s="99"/>
      <c r="AS1859" s="99"/>
      <c r="AT1859" s="99"/>
      <c r="AU1859" s="99"/>
      <c r="AV1859" s="99"/>
      <c r="AW1859" s="99"/>
      <c r="AX1859" s="99"/>
      <c r="AY1859" s="99"/>
    </row>
    <row r="1860" spans="30:51" ht="13">
      <c r="AD1860" s="99"/>
      <c r="AE1860" s="99"/>
      <c r="AF1860" s="99"/>
      <c r="AG1860" s="99"/>
      <c r="AH1860" s="99"/>
      <c r="AI1860" s="99"/>
      <c r="AJ1860" s="99"/>
      <c r="AK1860" s="99"/>
      <c r="AL1860" s="99"/>
      <c r="AM1860" s="99"/>
      <c r="AN1860" s="99"/>
      <c r="AO1860" s="99"/>
      <c r="AP1860" s="99"/>
      <c r="AQ1860" s="99"/>
      <c r="AR1860" s="99"/>
      <c r="AS1860" s="99"/>
      <c r="AT1860" s="99"/>
      <c r="AU1860" s="99"/>
      <c r="AV1860" s="99"/>
      <c r="AW1860" s="99"/>
      <c r="AX1860" s="99"/>
      <c r="AY1860" s="99"/>
    </row>
    <row r="1861" spans="30:51" ht="13">
      <c r="AD1861" s="99"/>
      <c r="AE1861" s="99"/>
      <c r="AF1861" s="99"/>
      <c r="AG1861" s="99"/>
      <c r="AH1861" s="99"/>
      <c r="AI1861" s="99"/>
      <c r="AJ1861" s="99"/>
      <c r="AK1861" s="99"/>
      <c r="AL1861" s="99"/>
      <c r="AM1861" s="99"/>
      <c r="AN1861" s="99"/>
      <c r="AO1861" s="99"/>
      <c r="AP1861" s="99"/>
      <c r="AQ1861" s="99"/>
      <c r="AR1861" s="99"/>
      <c r="AS1861" s="99"/>
      <c r="AT1861" s="99"/>
      <c r="AU1861" s="99"/>
      <c r="AV1861" s="99"/>
      <c r="AW1861" s="99"/>
      <c r="AX1861" s="99"/>
      <c r="AY1861" s="99"/>
    </row>
    <row r="1862" spans="30:51" ht="13">
      <c r="AD1862" s="99"/>
      <c r="AE1862" s="99"/>
      <c r="AF1862" s="99"/>
      <c r="AG1862" s="99"/>
      <c r="AH1862" s="99"/>
      <c r="AI1862" s="99"/>
      <c r="AJ1862" s="99"/>
      <c r="AK1862" s="99"/>
      <c r="AL1862" s="99"/>
      <c r="AM1862" s="99"/>
      <c r="AN1862" s="99"/>
      <c r="AO1862" s="99"/>
      <c r="AP1862" s="99"/>
      <c r="AQ1862" s="99"/>
      <c r="AR1862" s="99"/>
      <c r="AS1862" s="99"/>
      <c r="AT1862" s="99"/>
      <c r="AU1862" s="99"/>
      <c r="AV1862" s="99"/>
      <c r="AW1862" s="99"/>
      <c r="AX1862" s="99"/>
      <c r="AY1862" s="99"/>
    </row>
    <row r="1863" spans="30:51" ht="13">
      <c r="AD1863" s="99"/>
      <c r="AE1863" s="99"/>
      <c r="AF1863" s="99"/>
      <c r="AG1863" s="99"/>
      <c r="AH1863" s="99"/>
      <c r="AI1863" s="99"/>
      <c r="AJ1863" s="99"/>
      <c r="AK1863" s="99"/>
      <c r="AL1863" s="99"/>
      <c r="AM1863" s="99"/>
      <c r="AN1863" s="99"/>
      <c r="AO1863" s="99"/>
      <c r="AP1863" s="99"/>
      <c r="AQ1863" s="99"/>
      <c r="AR1863" s="99"/>
      <c r="AS1863" s="99"/>
      <c r="AT1863" s="99"/>
      <c r="AU1863" s="99"/>
      <c r="AV1863" s="99"/>
      <c r="AW1863" s="99"/>
      <c r="AX1863" s="99"/>
      <c r="AY1863" s="99"/>
    </row>
    <row r="1864" spans="30:51" ht="13">
      <c r="AD1864" s="99"/>
      <c r="AE1864" s="99"/>
      <c r="AF1864" s="99"/>
      <c r="AG1864" s="99"/>
      <c r="AH1864" s="99"/>
      <c r="AI1864" s="99"/>
      <c r="AJ1864" s="99"/>
      <c r="AK1864" s="99"/>
      <c r="AL1864" s="99"/>
      <c r="AM1864" s="99"/>
      <c r="AN1864" s="99"/>
      <c r="AO1864" s="99"/>
      <c r="AP1864" s="99"/>
      <c r="AQ1864" s="99"/>
      <c r="AR1864" s="99"/>
      <c r="AS1864" s="99"/>
      <c r="AT1864" s="99"/>
      <c r="AU1864" s="99"/>
      <c r="AV1864" s="99"/>
      <c r="AW1864" s="99"/>
      <c r="AX1864" s="99"/>
      <c r="AY1864" s="99"/>
    </row>
    <row r="1865" spans="30:51" ht="13">
      <c r="AD1865" s="99"/>
      <c r="AE1865" s="99"/>
      <c r="AF1865" s="99"/>
      <c r="AG1865" s="99"/>
      <c r="AH1865" s="99"/>
      <c r="AI1865" s="99"/>
      <c r="AJ1865" s="99"/>
      <c r="AK1865" s="99"/>
      <c r="AL1865" s="99"/>
      <c r="AM1865" s="99"/>
      <c r="AN1865" s="99"/>
      <c r="AO1865" s="99"/>
      <c r="AP1865" s="99"/>
      <c r="AQ1865" s="99"/>
      <c r="AR1865" s="99"/>
      <c r="AS1865" s="99"/>
      <c r="AT1865" s="99"/>
      <c r="AU1865" s="99"/>
      <c r="AV1865" s="99"/>
      <c r="AW1865" s="99"/>
      <c r="AX1865" s="99"/>
      <c r="AY1865" s="99"/>
    </row>
    <row r="1866" spans="30:51" ht="13">
      <c r="AD1866" s="99"/>
      <c r="AE1866" s="99"/>
      <c r="AF1866" s="99"/>
      <c r="AG1866" s="99"/>
      <c r="AH1866" s="99"/>
      <c r="AI1866" s="99"/>
      <c r="AJ1866" s="99"/>
      <c r="AK1866" s="99"/>
      <c r="AL1866" s="99"/>
      <c r="AM1866" s="99"/>
      <c r="AN1866" s="99"/>
      <c r="AO1866" s="99"/>
      <c r="AP1866" s="99"/>
      <c r="AQ1866" s="99"/>
      <c r="AR1866" s="99"/>
      <c r="AS1866" s="99"/>
      <c r="AT1866" s="99"/>
      <c r="AU1866" s="99"/>
      <c r="AV1866" s="99"/>
      <c r="AW1866" s="99"/>
      <c r="AX1866" s="99"/>
      <c r="AY1866" s="99"/>
    </row>
    <row r="1867" spans="30:51" ht="13">
      <c r="AD1867" s="99"/>
      <c r="AE1867" s="99"/>
      <c r="AF1867" s="99"/>
      <c r="AG1867" s="99"/>
      <c r="AH1867" s="99"/>
      <c r="AI1867" s="99"/>
      <c r="AJ1867" s="99"/>
      <c r="AK1867" s="99"/>
      <c r="AL1867" s="99"/>
      <c r="AM1867" s="99"/>
      <c r="AN1867" s="99"/>
      <c r="AO1867" s="99"/>
      <c r="AP1867" s="99"/>
      <c r="AQ1867" s="99"/>
      <c r="AR1867" s="99"/>
      <c r="AS1867" s="99"/>
      <c r="AT1867" s="99"/>
      <c r="AU1867" s="99"/>
      <c r="AV1867" s="99"/>
      <c r="AW1867" s="99"/>
      <c r="AX1867" s="99"/>
      <c r="AY1867" s="99"/>
    </row>
    <row r="1868" spans="30:51" ht="13">
      <c r="AD1868" s="99"/>
      <c r="AE1868" s="99"/>
      <c r="AF1868" s="99"/>
      <c r="AG1868" s="99"/>
      <c r="AH1868" s="99"/>
      <c r="AI1868" s="99"/>
      <c r="AJ1868" s="99"/>
      <c r="AK1868" s="99"/>
      <c r="AL1868" s="99"/>
      <c r="AM1868" s="99"/>
      <c r="AN1868" s="99"/>
      <c r="AO1868" s="99"/>
      <c r="AP1868" s="99"/>
      <c r="AQ1868" s="99"/>
      <c r="AR1868" s="99"/>
      <c r="AS1868" s="99"/>
      <c r="AT1868" s="99"/>
      <c r="AU1868" s="99"/>
      <c r="AV1868" s="99"/>
      <c r="AW1868" s="99"/>
      <c r="AX1868" s="99"/>
      <c r="AY1868" s="99"/>
    </row>
    <row r="1869" spans="30:51" ht="13">
      <c r="AD1869" s="99"/>
      <c r="AE1869" s="99"/>
      <c r="AF1869" s="99"/>
      <c r="AG1869" s="99"/>
      <c r="AH1869" s="99"/>
      <c r="AI1869" s="99"/>
      <c r="AJ1869" s="99"/>
      <c r="AK1869" s="99"/>
      <c r="AL1869" s="99"/>
      <c r="AM1869" s="99"/>
      <c r="AN1869" s="99"/>
      <c r="AO1869" s="99"/>
      <c r="AP1869" s="99"/>
      <c r="AQ1869" s="99"/>
      <c r="AR1869" s="99"/>
      <c r="AS1869" s="99"/>
      <c r="AT1869" s="99"/>
      <c r="AU1869" s="99"/>
      <c r="AV1869" s="99"/>
      <c r="AW1869" s="99"/>
      <c r="AX1869" s="99"/>
      <c r="AY1869" s="99"/>
    </row>
    <row r="1870" spans="30:51" ht="13">
      <c r="AD1870" s="99"/>
      <c r="AE1870" s="99"/>
      <c r="AF1870" s="99"/>
      <c r="AG1870" s="99"/>
      <c r="AH1870" s="99"/>
      <c r="AI1870" s="99"/>
      <c r="AJ1870" s="99"/>
      <c r="AK1870" s="99"/>
      <c r="AL1870" s="99"/>
      <c r="AM1870" s="99"/>
      <c r="AN1870" s="99"/>
      <c r="AO1870" s="99"/>
      <c r="AP1870" s="99"/>
      <c r="AQ1870" s="99"/>
      <c r="AR1870" s="99"/>
      <c r="AS1870" s="99"/>
      <c r="AT1870" s="99"/>
      <c r="AU1870" s="99"/>
      <c r="AV1870" s="99"/>
      <c r="AW1870" s="99"/>
      <c r="AX1870" s="99"/>
      <c r="AY1870" s="99"/>
    </row>
    <row r="1871" spans="30:51" ht="13">
      <c r="AD1871" s="99"/>
      <c r="AE1871" s="99"/>
      <c r="AF1871" s="99"/>
      <c r="AG1871" s="99"/>
      <c r="AH1871" s="99"/>
      <c r="AI1871" s="99"/>
      <c r="AJ1871" s="99"/>
      <c r="AK1871" s="99"/>
      <c r="AL1871" s="99"/>
      <c r="AM1871" s="99"/>
      <c r="AN1871" s="99"/>
      <c r="AO1871" s="99"/>
      <c r="AP1871" s="99"/>
      <c r="AQ1871" s="99"/>
      <c r="AR1871" s="99"/>
      <c r="AS1871" s="99"/>
      <c r="AT1871" s="99"/>
      <c r="AU1871" s="99"/>
      <c r="AV1871" s="99"/>
      <c r="AW1871" s="99"/>
      <c r="AX1871" s="99"/>
      <c r="AY1871" s="99"/>
    </row>
    <row r="1872" spans="30:51" ht="13">
      <c r="AD1872" s="99"/>
      <c r="AE1872" s="99"/>
      <c r="AF1872" s="99"/>
      <c r="AG1872" s="99"/>
      <c r="AH1872" s="99"/>
      <c r="AI1872" s="99"/>
      <c r="AJ1872" s="99"/>
      <c r="AK1872" s="99"/>
      <c r="AL1872" s="99"/>
      <c r="AM1872" s="99"/>
      <c r="AN1872" s="99"/>
      <c r="AO1872" s="99"/>
      <c r="AP1872" s="99"/>
      <c r="AQ1872" s="99"/>
      <c r="AR1872" s="99"/>
      <c r="AS1872" s="99"/>
      <c r="AT1872" s="99"/>
      <c r="AU1872" s="99"/>
      <c r="AV1872" s="99"/>
      <c r="AW1872" s="99"/>
      <c r="AX1872" s="99"/>
      <c r="AY1872" s="99"/>
    </row>
    <row r="1873" spans="30:51" ht="13">
      <c r="AD1873" s="99"/>
      <c r="AE1873" s="99"/>
      <c r="AF1873" s="99"/>
      <c r="AG1873" s="99"/>
      <c r="AH1873" s="99"/>
      <c r="AI1873" s="99"/>
      <c r="AJ1873" s="99"/>
      <c r="AK1873" s="99"/>
      <c r="AL1873" s="99"/>
      <c r="AM1873" s="99"/>
      <c r="AN1873" s="99"/>
      <c r="AO1873" s="99"/>
      <c r="AP1873" s="99"/>
      <c r="AQ1873" s="99"/>
      <c r="AR1873" s="99"/>
      <c r="AS1873" s="99"/>
      <c r="AT1873" s="99"/>
      <c r="AU1873" s="99"/>
      <c r="AV1873" s="99"/>
      <c r="AW1873" s="99"/>
      <c r="AX1873" s="99"/>
      <c r="AY1873" s="99"/>
    </row>
    <row r="1874" spans="30:51" ht="13">
      <c r="AD1874" s="99"/>
      <c r="AE1874" s="99"/>
      <c r="AF1874" s="99"/>
      <c r="AG1874" s="99"/>
      <c r="AH1874" s="99"/>
      <c r="AI1874" s="99"/>
      <c r="AJ1874" s="99"/>
      <c r="AK1874" s="99"/>
      <c r="AL1874" s="99"/>
      <c r="AM1874" s="99"/>
      <c r="AN1874" s="99"/>
      <c r="AO1874" s="99"/>
      <c r="AP1874" s="99"/>
      <c r="AQ1874" s="99"/>
      <c r="AR1874" s="99"/>
      <c r="AS1874" s="99"/>
      <c r="AT1874" s="99"/>
      <c r="AU1874" s="99"/>
      <c r="AV1874" s="99"/>
      <c r="AW1874" s="99"/>
      <c r="AX1874" s="99"/>
      <c r="AY1874" s="99"/>
    </row>
    <row r="1875" spans="30:51" ht="13">
      <c r="AD1875" s="99"/>
      <c r="AE1875" s="99"/>
      <c r="AF1875" s="99"/>
      <c r="AG1875" s="99"/>
      <c r="AH1875" s="99"/>
      <c r="AI1875" s="99"/>
      <c r="AJ1875" s="99"/>
      <c r="AK1875" s="99"/>
      <c r="AL1875" s="99"/>
      <c r="AM1875" s="99"/>
      <c r="AN1875" s="99"/>
      <c r="AO1875" s="99"/>
      <c r="AP1875" s="99"/>
      <c r="AQ1875" s="99"/>
      <c r="AR1875" s="99"/>
      <c r="AS1875" s="99"/>
      <c r="AT1875" s="99"/>
      <c r="AU1875" s="99"/>
      <c r="AV1875" s="99"/>
      <c r="AW1875" s="99"/>
      <c r="AX1875" s="99"/>
      <c r="AY1875" s="99"/>
    </row>
    <row r="1876" spans="30:51" ht="13">
      <c r="AD1876" s="99"/>
      <c r="AE1876" s="99"/>
      <c r="AF1876" s="99"/>
      <c r="AG1876" s="99"/>
      <c r="AH1876" s="99"/>
      <c r="AI1876" s="99"/>
      <c r="AJ1876" s="99"/>
      <c r="AK1876" s="99"/>
      <c r="AL1876" s="99"/>
      <c r="AM1876" s="99"/>
      <c r="AN1876" s="99"/>
      <c r="AO1876" s="99"/>
      <c r="AP1876" s="99"/>
      <c r="AQ1876" s="99"/>
      <c r="AR1876" s="99"/>
      <c r="AS1876" s="99"/>
      <c r="AT1876" s="99"/>
      <c r="AU1876" s="99"/>
      <c r="AV1876" s="99"/>
      <c r="AW1876" s="99"/>
      <c r="AX1876" s="99"/>
      <c r="AY1876" s="99"/>
    </row>
    <row r="1877" spans="30:51" ht="13">
      <c r="AD1877" s="99"/>
      <c r="AE1877" s="99"/>
      <c r="AF1877" s="99"/>
      <c r="AG1877" s="99"/>
      <c r="AH1877" s="99"/>
      <c r="AI1877" s="99"/>
      <c r="AJ1877" s="99"/>
      <c r="AK1877" s="99"/>
      <c r="AL1877" s="99"/>
      <c r="AM1877" s="99"/>
      <c r="AN1877" s="99"/>
      <c r="AO1877" s="99"/>
      <c r="AP1877" s="99"/>
      <c r="AQ1877" s="99"/>
      <c r="AR1877" s="99"/>
      <c r="AS1877" s="99"/>
      <c r="AT1877" s="99"/>
      <c r="AU1877" s="99"/>
      <c r="AV1877" s="99"/>
      <c r="AW1877" s="99"/>
      <c r="AX1877" s="99"/>
      <c r="AY1877" s="99"/>
    </row>
    <row r="1878" spans="30:51" ht="13">
      <c r="AD1878" s="99"/>
      <c r="AE1878" s="99"/>
      <c r="AF1878" s="99"/>
      <c r="AG1878" s="99"/>
      <c r="AH1878" s="99"/>
      <c r="AI1878" s="99"/>
      <c r="AJ1878" s="99"/>
      <c r="AK1878" s="99"/>
      <c r="AL1878" s="99"/>
      <c r="AM1878" s="99"/>
      <c r="AN1878" s="99"/>
      <c r="AO1878" s="99"/>
      <c r="AP1878" s="99"/>
      <c r="AQ1878" s="99"/>
      <c r="AR1878" s="99"/>
      <c r="AS1878" s="99"/>
      <c r="AT1878" s="99"/>
      <c r="AU1878" s="99"/>
      <c r="AV1878" s="99"/>
      <c r="AW1878" s="99"/>
      <c r="AX1878" s="99"/>
      <c r="AY1878" s="99"/>
    </row>
    <row r="1879" spans="30:51" ht="13">
      <c r="AD1879" s="99"/>
      <c r="AE1879" s="99"/>
      <c r="AF1879" s="99"/>
      <c r="AG1879" s="99"/>
      <c r="AH1879" s="99"/>
      <c r="AI1879" s="99"/>
      <c r="AJ1879" s="99"/>
      <c r="AK1879" s="99"/>
      <c r="AL1879" s="99"/>
      <c r="AM1879" s="99"/>
      <c r="AN1879" s="99"/>
      <c r="AO1879" s="99"/>
      <c r="AP1879" s="99"/>
      <c r="AQ1879" s="99"/>
      <c r="AR1879" s="99"/>
      <c r="AS1879" s="99"/>
      <c r="AT1879" s="99"/>
      <c r="AU1879" s="99"/>
      <c r="AV1879" s="99"/>
      <c r="AW1879" s="99"/>
      <c r="AX1879" s="99"/>
      <c r="AY1879" s="99"/>
    </row>
    <row r="1880" spans="30:51" ht="13">
      <c r="AD1880" s="99"/>
      <c r="AE1880" s="99"/>
      <c r="AF1880" s="99"/>
      <c r="AG1880" s="99"/>
      <c r="AH1880" s="99"/>
      <c r="AI1880" s="99"/>
      <c r="AJ1880" s="99"/>
      <c r="AK1880" s="99"/>
      <c r="AL1880" s="99"/>
      <c r="AM1880" s="99"/>
      <c r="AN1880" s="99"/>
      <c r="AO1880" s="99"/>
      <c r="AP1880" s="99"/>
      <c r="AQ1880" s="99"/>
      <c r="AR1880" s="99"/>
      <c r="AS1880" s="99"/>
      <c r="AT1880" s="99"/>
      <c r="AU1880" s="99"/>
      <c r="AV1880" s="99"/>
      <c r="AW1880" s="99"/>
      <c r="AX1880" s="99"/>
      <c r="AY1880" s="99"/>
    </row>
    <row r="1881" spans="30:51" ht="13">
      <c r="AD1881" s="99"/>
      <c r="AE1881" s="99"/>
      <c r="AF1881" s="99"/>
      <c r="AG1881" s="99"/>
      <c r="AH1881" s="99"/>
      <c r="AI1881" s="99"/>
      <c r="AJ1881" s="99"/>
      <c r="AK1881" s="99"/>
      <c r="AL1881" s="99"/>
      <c r="AM1881" s="99"/>
      <c r="AN1881" s="99"/>
      <c r="AO1881" s="99"/>
      <c r="AP1881" s="99"/>
      <c r="AQ1881" s="99"/>
      <c r="AR1881" s="99"/>
      <c r="AS1881" s="99"/>
      <c r="AT1881" s="99"/>
      <c r="AU1881" s="99"/>
      <c r="AV1881" s="99"/>
      <c r="AW1881" s="99"/>
      <c r="AX1881" s="99"/>
      <c r="AY1881" s="99"/>
    </row>
    <row r="1882" spans="30:51" ht="13">
      <c r="AD1882" s="99"/>
      <c r="AE1882" s="99"/>
      <c r="AF1882" s="99"/>
      <c r="AG1882" s="99"/>
      <c r="AH1882" s="99"/>
      <c r="AI1882" s="99"/>
      <c r="AJ1882" s="99"/>
      <c r="AK1882" s="99"/>
      <c r="AL1882" s="99"/>
      <c r="AM1882" s="99"/>
      <c r="AN1882" s="99"/>
      <c r="AO1882" s="99"/>
      <c r="AP1882" s="99"/>
      <c r="AQ1882" s="99"/>
      <c r="AR1882" s="99"/>
      <c r="AS1882" s="99"/>
      <c r="AT1882" s="99"/>
      <c r="AU1882" s="99"/>
      <c r="AV1882" s="99"/>
      <c r="AW1882" s="99"/>
      <c r="AX1882" s="99"/>
      <c r="AY1882" s="99"/>
    </row>
    <row r="1883" spans="30:51" ht="13">
      <c r="AD1883" s="99"/>
      <c r="AE1883" s="99"/>
      <c r="AF1883" s="99"/>
      <c r="AG1883" s="99"/>
      <c r="AH1883" s="99"/>
      <c r="AI1883" s="99"/>
      <c r="AJ1883" s="99"/>
      <c r="AK1883" s="99"/>
      <c r="AL1883" s="99"/>
      <c r="AM1883" s="99"/>
      <c r="AN1883" s="99"/>
      <c r="AO1883" s="99"/>
      <c r="AP1883" s="99"/>
      <c r="AQ1883" s="99"/>
      <c r="AR1883" s="99"/>
      <c r="AS1883" s="99"/>
      <c r="AT1883" s="99"/>
      <c r="AU1883" s="99"/>
      <c r="AV1883" s="99"/>
      <c r="AW1883" s="99"/>
      <c r="AX1883" s="99"/>
      <c r="AY1883" s="99"/>
    </row>
    <row r="1884" spans="30:51" ht="13">
      <c r="AD1884" s="99"/>
      <c r="AE1884" s="99"/>
      <c r="AF1884" s="99"/>
      <c r="AG1884" s="99"/>
      <c r="AH1884" s="99"/>
      <c r="AI1884" s="99"/>
      <c r="AJ1884" s="99"/>
      <c r="AK1884" s="99"/>
      <c r="AL1884" s="99"/>
      <c r="AM1884" s="99"/>
      <c r="AN1884" s="99"/>
      <c r="AO1884" s="99"/>
      <c r="AP1884" s="99"/>
      <c r="AQ1884" s="99"/>
      <c r="AR1884" s="99"/>
      <c r="AS1884" s="99"/>
      <c r="AT1884" s="99"/>
      <c r="AU1884" s="99"/>
      <c r="AV1884" s="99"/>
      <c r="AW1884" s="99"/>
      <c r="AX1884" s="99"/>
      <c r="AY1884" s="99"/>
    </row>
    <row r="1885" spans="30:51" ht="13">
      <c r="AD1885" s="99"/>
      <c r="AE1885" s="99"/>
      <c r="AF1885" s="99"/>
      <c r="AG1885" s="99"/>
      <c r="AH1885" s="99"/>
      <c r="AI1885" s="99"/>
      <c r="AJ1885" s="99"/>
      <c r="AK1885" s="99"/>
      <c r="AL1885" s="99"/>
      <c r="AM1885" s="99"/>
      <c r="AN1885" s="99"/>
      <c r="AO1885" s="99"/>
      <c r="AP1885" s="99"/>
      <c r="AQ1885" s="99"/>
      <c r="AR1885" s="99"/>
      <c r="AS1885" s="99"/>
      <c r="AT1885" s="99"/>
      <c r="AU1885" s="99"/>
      <c r="AV1885" s="99"/>
      <c r="AW1885" s="99"/>
      <c r="AX1885" s="99"/>
      <c r="AY1885" s="99"/>
    </row>
    <row r="1886" spans="30:51" ht="13">
      <c r="AD1886" s="99"/>
      <c r="AE1886" s="99"/>
      <c r="AF1886" s="99"/>
      <c r="AG1886" s="99"/>
      <c r="AH1886" s="99"/>
      <c r="AI1886" s="99"/>
      <c r="AJ1886" s="99"/>
      <c r="AK1886" s="99"/>
      <c r="AL1886" s="99"/>
      <c r="AM1886" s="99"/>
      <c r="AN1886" s="99"/>
      <c r="AO1886" s="99"/>
      <c r="AP1886" s="99"/>
      <c r="AQ1886" s="99"/>
      <c r="AR1886" s="99"/>
      <c r="AS1886" s="99"/>
      <c r="AT1886" s="99"/>
      <c r="AU1886" s="99"/>
      <c r="AV1886" s="99"/>
      <c r="AW1886" s="99"/>
      <c r="AX1886" s="99"/>
      <c r="AY1886" s="99"/>
    </row>
    <row r="1887" spans="30:51" ht="13">
      <c r="AD1887" s="99"/>
      <c r="AE1887" s="99"/>
      <c r="AF1887" s="99"/>
      <c r="AG1887" s="99"/>
      <c r="AH1887" s="99"/>
      <c r="AI1887" s="99"/>
      <c r="AJ1887" s="99"/>
      <c r="AK1887" s="99"/>
      <c r="AL1887" s="99"/>
      <c r="AM1887" s="99"/>
      <c r="AN1887" s="99"/>
      <c r="AO1887" s="99"/>
      <c r="AP1887" s="99"/>
      <c r="AQ1887" s="99"/>
      <c r="AR1887" s="99"/>
      <c r="AS1887" s="99"/>
      <c r="AT1887" s="99"/>
      <c r="AU1887" s="99"/>
      <c r="AV1887" s="99"/>
      <c r="AW1887" s="99"/>
      <c r="AX1887" s="99"/>
      <c r="AY1887" s="99"/>
    </row>
    <row r="1888" spans="30:51" ht="13">
      <c r="AD1888" s="99"/>
      <c r="AE1888" s="99"/>
      <c r="AF1888" s="99"/>
      <c r="AG1888" s="99"/>
      <c r="AH1888" s="99"/>
      <c r="AI1888" s="99"/>
      <c r="AJ1888" s="99"/>
      <c r="AK1888" s="99"/>
      <c r="AL1888" s="99"/>
      <c r="AM1888" s="99"/>
      <c r="AN1888" s="99"/>
      <c r="AO1888" s="99"/>
      <c r="AP1888" s="99"/>
      <c r="AQ1888" s="99"/>
      <c r="AR1888" s="99"/>
      <c r="AS1888" s="99"/>
      <c r="AT1888" s="99"/>
      <c r="AU1888" s="99"/>
      <c r="AV1888" s="99"/>
      <c r="AW1888" s="99"/>
      <c r="AX1888" s="99"/>
      <c r="AY1888" s="99"/>
    </row>
    <row r="1889" spans="30:51" ht="13">
      <c r="AD1889" s="99"/>
      <c r="AE1889" s="99"/>
      <c r="AF1889" s="99"/>
      <c r="AG1889" s="99"/>
      <c r="AH1889" s="99"/>
      <c r="AI1889" s="99"/>
      <c r="AJ1889" s="99"/>
      <c r="AK1889" s="99"/>
      <c r="AL1889" s="99"/>
      <c r="AM1889" s="99"/>
      <c r="AN1889" s="99"/>
      <c r="AO1889" s="99"/>
      <c r="AP1889" s="99"/>
      <c r="AQ1889" s="99"/>
      <c r="AR1889" s="99"/>
      <c r="AS1889" s="99"/>
      <c r="AT1889" s="99"/>
      <c r="AU1889" s="99"/>
      <c r="AV1889" s="99"/>
      <c r="AW1889" s="99"/>
      <c r="AX1889" s="99"/>
      <c r="AY1889" s="99"/>
    </row>
    <row r="1890" spans="30:51" ht="13">
      <c r="AD1890" s="99"/>
      <c r="AE1890" s="99"/>
      <c r="AF1890" s="99"/>
      <c r="AG1890" s="99"/>
      <c r="AH1890" s="99"/>
      <c r="AI1890" s="99"/>
      <c r="AJ1890" s="99"/>
      <c r="AK1890" s="99"/>
      <c r="AL1890" s="99"/>
      <c r="AM1890" s="99"/>
      <c r="AN1890" s="99"/>
      <c r="AO1890" s="99"/>
      <c r="AP1890" s="99"/>
      <c r="AQ1890" s="99"/>
      <c r="AR1890" s="99"/>
      <c r="AS1890" s="99"/>
      <c r="AT1890" s="99"/>
      <c r="AU1890" s="99"/>
      <c r="AV1890" s="99"/>
      <c r="AW1890" s="99"/>
      <c r="AX1890" s="99"/>
      <c r="AY1890" s="99"/>
    </row>
    <row r="1891" spans="30:51" ht="13">
      <c r="AD1891" s="99"/>
      <c r="AE1891" s="99"/>
      <c r="AF1891" s="99"/>
      <c r="AG1891" s="99"/>
      <c r="AH1891" s="99"/>
      <c r="AI1891" s="99"/>
      <c r="AJ1891" s="99"/>
      <c r="AK1891" s="99"/>
      <c r="AL1891" s="99"/>
      <c r="AM1891" s="99"/>
      <c r="AN1891" s="99"/>
      <c r="AO1891" s="99"/>
      <c r="AP1891" s="99"/>
      <c r="AQ1891" s="99"/>
      <c r="AR1891" s="99"/>
      <c r="AS1891" s="99"/>
      <c r="AT1891" s="99"/>
      <c r="AU1891" s="99"/>
      <c r="AV1891" s="99"/>
      <c r="AW1891" s="99"/>
      <c r="AX1891" s="99"/>
      <c r="AY1891" s="99"/>
    </row>
    <row r="1892" spans="30:51" ht="13">
      <c r="AD1892" s="99"/>
      <c r="AE1892" s="99"/>
      <c r="AF1892" s="99"/>
      <c r="AG1892" s="99"/>
      <c r="AH1892" s="99"/>
      <c r="AI1892" s="99"/>
      <c r="AJ1892" s="99"/>
      <c r="AK1892" s="99"/>
      <c r="AL1892" s="99"/>
      <c r="AM1892" s="99"/>
      <c r="AN1892" s="99"/>
      <c r="AO1892" s="99"/>
      <c r="AP1892" s="99"/>
      <c r="AQ1892" s="99"/>
      <c r="AR1892" s="99"/>
      <c r="AS1892" s="99"/>
      <c r="AT1892" s="99"/>
      <c r="AU1892" s="99"/>
      <c r="AV1892" s="99"/>
      <c r="AW1892" s="99"/>
      <c r="AX1892" s="99"/>
      <c r="AY1892" s="99"/>
    </row>
    <row r="1893" spans="30:51" ht="13">
      <c r="AD1893" s="99"/>
      <c r="AE1893" s="99"/>
      <c r="AF1893" s="99"/>
      <c r="AG1893" s="99"/>
      <c r="AH1893" s="99"/>
      <c r="AI1893" s="99"/>
      <c r="AJ1893" s="99"/>
      <c r="AK1893" s="99"/>
      <c r="AL1893" s="99"/>
      <c r="AM1893" s="99"/>
      <c r="AN1893" s="99"/>
      <c r="AO1893" s="99"/>
      <c r="AP1893" s="99"/>
      <c r="AQ1893" s="99"/>
      <c r="AR1893" s="99"/>
      <c r="AS1893" s="99"/>
      <c r="AT1893" s="99"/>
      <c r="AU1893" s="99"/>
      <c r="AV1893" s="99"/>
      <c r="AW1893" s="99"/>
      <c r="AX1893" s="99"/>
      <c r="AY1893" s="99"/>
    </row>
    <row r="1894" spans="30:51" ht="13">
      <c r="AD1894" s="99"/>
      <c r="AE1894" s="99"/>
      <c r="AF1894" s="99"/>
      <c r="AG1894" s="99"/>
      <c r="AH1894" s="99"/>
      <c r="AI1894" s="99"/>
      <c r="AJ1894" s="99"/>
      <c r="AK1894" s="99"/>
      <c r="AL1894" s="99"/>
      <c r="AM1894" s="99"/>
      <c r="AN1894" s="99"/>
      <c r="AO1894" s="99"/>
      <c r="AP1894" s="99"/>
      <c r="AQ1894" s="99"/>
      <c r="AR1894" s="99"/>
      <c r="AS1894" s="99"/>
      <c r="AT1894" s="99"/>
      <c r="AU1894" s="99"/>
      <c r="AV1894" s="99"/>
      <c r="AW1894" s="99"/>
      <c r="AX1894" s="99"/>
      <c r="AY1894" s="99"/>
    </row>
    <row r="1895" spans="30:51" ht="13">
      <c r="AD1895" s="99"/>
      <c r="AE1895" s="99"/>
      <c r="AF1895" s="99"/>
      <c r="AG1895" s="99"/>
      <c r="AH1895" s="99"/>
      <c r="AI1895" s="99"/>
      <c r="AJ1895" s="99"/>
      <c r="AK1895" s="99"/>
      <c r="AL1895" s="99"/>
      <c r="AM1895" s="99"/>
      <c r="AN1895" s="99"/>
      <c r="AO1895" s="99"/>
      <c r="AP1895" s="99"/>
      <c r="AQ1895" s="99"/>
      <c r="AR1895" s="99"/>
      <c r="AS1895" s="99"/>
      <c r="AT1895" s="99"/>
      <c r="AU1895" s="99"/>
      <c r="AV1895" s="99"/>
      <c r="AW1895" s="99"/>
      <c r="AX1895" s="99"/>
      <c r="AY1895" s="99"/>
    </row>
    <row r="1896" spans="30:51" ht="13">
      <c r="AD1896" s="99"/>
      <c r="AE1896" s="99"/>
      <c r="AF1896" s="99"/>
      <c r="AG1896" s="99"/>
      <c r="AH1896" s="99"/>
      <c r="AI1896" s="99"/>
      <c r="AJ1896" s="99"/>
      <c r="AK1896" s="99"/>
      <c r="AL1896" s="99"/>
      <c r="AM1896" s="99"/>
      <c r="AN1896" s="99"/>
      <c r="AO1896" s="99"/>
      <c r="AP1896" s="99"/>
      <c r="AQ1896" s="99"/>
      <c r="AR1896" s="99"/>
      <c r="AS1896" s="99"/>
      <c r="AT1896" s="99"/>
      <c r="AU1896" s="99"/>
      <c r="AV1896" s="99"/>
      <c r="AW1896" s="99"/>
      <c r="AX1896" s="99"/>
      <c r="AY1896" s="99"/>
    </row>
    <row r="1897" spans="30:51" ht="13">
      <c r="AD1897" s="99"/>
      <c r="AE1897" s="99"/>
      <c r="AF1897" s="99"/>
      <c r="AG1897" s="99"/>
      <c r="AH1897" s="99"/>
      <c r="AI1897" s="99"/>
      <c r="AJ1897" s="99"/>
      <c r="AK1897" s="99"/>
      <c r="AL1897" s="99"/>
      <c r="AM1897" s="99"/>
      <c r="AN1897" s="99"/>
      <c r="AO1897" s="99"/>
      <c r="AP1897" s="99"/>
      <c r="AQ1897" s="99"/>
      <c r="AR1897" s="99"/>
      <c r="AS1897" s="99"/>
      <c r="AT1897" s="99"/>
      <c r="AU1897" s="99"/>
      <c r="AV1897" s="99"/>
      <c r="AW1897" s="99"/>
      <c r="AX1897" s="99"/>
      <c r="AY1897" s="99"/>
    </row>
    <row r="1898" spans="30:51" ht="13">
      <c r="AD1898" s="99"/>
      <c r="AE1898" s="99"/>
      <c r="AF1898" s="99"/>
      <c r="AG1898" s="99"/>
      <c r="AH1898" s="99"/>
      <c r="AI1898" s="99"/>
      <c r="AJ1898" s="99"/>
      <c r="AK1898" s="99"/>
      <c r="AL1898" s="99"/>
      <c r="AM1898" s="99"/>
      <c r="AN1898" s="99"/>
      <c r="AO1898" s="99"/>
      <c r="AP1898" s="99"/>
      <c r="AQ1898" s="99"/>
      <c r="AR1898" s="99"/>
      <c r="AS1898" s="99"/>
      <c r="AT1898" s="99"/>
      <c r="AU1898" s="99"/>
      <c r="AV1898" s="99"/>
      <c r="AW1898" s="99"/>
      <c r="AX1898" s="99"/>
      <c r="AY1898" s="99"/>
    </row>
    <row r="1899" spans="30:51" ht="13">
      <c r="AD1899" s="99"/>
      <c r="AE1899" s="99"/>
      <c r="AF1899" s="99"/>
      <c r="AG1899" s="99"/>
      <c r="AH1899" s="99"/>
      <c r="AI1899" s="99"/>
      <c r="AJ1899" s="99"/>
      <c r="AK1899" s="99"/>
      <c r="AL1899" s="99"/>
      <c r="AM1899" s="99"/>
      <c r="AN1899" s="99"/>
      <c r="AO1899" s="99"/>
      <c r="AP1899" s="99"/>
      <c r="AQ1899" s="99"/>
      <c r="AR1899" s="99"/>
      <c r="AS1899" s="99"/>
      <c r="AT1899" s="99"/>
      <c r="AU1899" s="99"/>
      <c r="AV1899" s="99"/>
      <c r="AW1899" s="99"/>
      <c r="AX1899" s="99"/>
      <c r="AY1899" s="99"/>
    </row>
    <row r="1900" spans="30:51" ht="13">
      <c r="AD1900" s="99"/>
      <c r="AE1900" s="99"/>
      <c r="AF1900" s="99"/>
      <c r="AG1900" s="99"/>
      <c r="AH1900" s="99"/>
      <c r="AI1900" s="99"/>
      <c r="AJ1900" s="99"/>
      <c r="AK1900" s="99"/>
      <c r="AL1900" s="99"/>
      <c r="AM1900" s="99"/>
      <c r="AN1900" s="99"/>
      <c r="AO1900" s="99"/>
      <c r="AP1900" s="99"/>
      <c r="AQ1900" s="99"/>
      <c r="AR1900" s="99"/>
      <c r="AS1900" s="99"/>
      <c r="AT1900" s="99"/>
      <c r="AU1900" s="99"/>
      <c r="AV1900" s="99"/>
      <c r="AW1900" s="99"/>
      <c r="AX1900" s="99"/>
      <c r="AY1900" s="99"/>
    </row>
    <row r="1901" spans="30:51" ht="13">
      <c r="AD1901" s="99"/>
      <c r="AE1901" s="99"/>
      <c r="AF1901" s="99"/>
      <c r="AG1901" s="99"/>
      <c r="AH1901" s="99"/>
      <c r="AI1901" s="99"/>
      <c r="AJ1901" s="99"/>
      <c r="AK1901" s="99"/>
      <c r="AL1901" s="99"/>
      <c r="AM1901" s="99"/>
      <c r="AN1901" s="99"/>
      <c r="AO1901" s="99"/>
      <c r="AP1901" s="99"/>
      <c r="AQ1901" s="99"/>
      <c r="AR1901" s="99"/>
      <c r="AS1901" s="99"/>
      <c r="AT1901" s="99"/>
      <c r="AU1901" s="99"/>
      <c r="AV1901" s="99"/>
      <c r="AW1901" s="99"/>
      <c r="AX1901" s="99"/>
      <c r="AY1901" s="99"/>
    </row>
    <row r="1902" spans="30:51" ht="13">
      <c r="AD1902" s="99"/>
      <c r="AE1902" s="99"/>
      <c r="AF1902" s="99"/>
      <c r="AG1902" s="99"/>
      <c r="AH1902" s="99"/>
      <c r="AI1902" s="99"/>
      <c r="AJ1902" s="99"/>
      <c r="AK1902" s="99"/>
      <c r="AL1902" s="99"/>
      <c r="AM1902" s="99"/>
      <c r="AN1902" s="99"/>
      <c r="AO1902" s="99"/>
      <c r="AP1902" s="99"/>
      <c r="AQ1902" s="99"/>
      <c r="AR1902" s="99"/>
      <c r="AS1902" s="99"/>
      <c r="AT1902" s="99"/>
      <c r="AU1902" s="99"/>
      <c r="AV1902" s="99"/>
      <c r="AW1902" s="99"/>
      <c r="AX1902" s="99"/>
      <c r="AY1902" s="99"/>
    </row>
    <row r="1903" spans="30:51" ht="13">
      <c r="AD1903" s="99"/>
      <c r="AE1903" s="99"/>
      <c r="AF1903" s="99"/>
      <c r="AG1903" s="99"/>
      <c r="AH1903" s="99"/>
      <c r="AI1903" s="99"/>
      <c r="AJ1903" s="99"/>
      <c r="AK1903" s="99"/>
      <c r="AL1903" s="99"/>
      <c r="AM1903" s="99"/>
      <c r="AN1903" s="99"/>
      <c r="AO1903" s="99"/>
      <c r="AP1903" s="99"/>
      <c r="AQ1903" s="99"/>
      <c r="AR1903" s="99"/>
      <c r="AS1903" s="99"/>
      <c r="AT1903" s="99"/>
      <c r="AU1903" s="99"/>
      <c r="AV1903" s="99"/>
      <c r="AW1903" s="99"/>
      <c r="AX1903" s="99"/>
      <c r="AY1903" s="99"/>
    </row>
    <row r="1904" spans="30:51" ht="13">
      <c r="AD1904" s="99"/>
      <c r="AE1904" s="99"/>
      <c r="AF1904" s="99"/>
      <c r="AG1904" s="99"/>
      <c r="AH1904" s="99"/>
      <c r="AI1904" s="99"/>
      <c r="AJ1904" s="99"/>
      <c r="AK1904" s="99"/>
      <c r="AL1904" s="99"/>
      <c r="AM1904" s="99"/>
      <c r="AN1904" s="99"/>
      <c r="AO1904" s="99"/>
      <c r="AP1904" s="99"/>
      <c r="AQ1904" s="99"/>
      <c r="AR1904" s="99"/>
      <c r="AS1904" s="99"/>
      <c r="AT1904" s="99"/>
      <c r="AU1904" s="99"/>
      <c r="AV1904" s="99"/>
      <c r="AW1904" s="99"/>
      <c r="AX1904" s="99"/>
      <c r="AY1904" s="99"/>
    </row>
    <row r="1905" spans="30:51" ht="13">
      <c r="AD1905" s="99"/>
      <c r="AE1905" s="99"/>
      <c r="AF1905" s="99"/>
      <c r="AG1905" s="99"/>
      <c r="AH1905" s="99"/>
      <c r="AI1905" s="99"/>
      <c r="AJ1905" s="99"/>
      <c r="AK1905" s="99"/>
      <c r="AL1905" s="99"/>
      <c r="AM1905" s="99"/>
      <c r="AN1905" s="99"/>
      <c r="AO1905" s="99"/>
      <c r="AP1905" s="99"/>
      <c r="AQ1905" s="99"/>
      <c r="AR1905" s="99"/>
      <c r="AS1905" s="99"/>
      <c r="AT1905" s="99"/>
      <c r="AU1905" s="99"/>
      <c r="AV1905" s="99"/>
      <c r="AW1905" s="99"/>
      <c r="AX1905" s="99"/>
      <c r="AY1905" s="99"/>
    </row>
    <row r="1906" spans="30:51" ht="13">
      <c r="AD1906" s="99"/>
      <c r="AE1906" s="99"/>
      <c r="AF1906" s="99"/>
      <c r="AG1906" s="99"/>
      <c r="AH1906" s="99"/>
      <c r="AI1906" s="99"/>
      <c r="AJ1906" s="99"/>
      <c r="AK1906" s="99"/>
      <c r="AL1906" s="99"/>
      <c r="AM1906" s="99"/>
      <c r="AN1906" s="99"/>
      <c r="AO1906" s="99"/>
      <c r="AP1906" s="99"/>
      <c r="AQ1906" s="99"/>
      <c r="AR1906" s="99"/>
      <c r="AS1906" s="99"/>
      <c r="AT1906" s="99"/>
      <c r="AU1906" s="99"/>
      <c r="AV1906" s="99"/>
      <c r="AW1906" s="99"/>
      <c r="AX1906" s="99"/>
      <c r="AY1906" s="99"/>
    </row>
    <row r="1907" spans="30:51" ht="13">
      <c r="AD1907" s="99"/>
      <c r="AE1907" s="99"/>
      <c r="AF1907" s="99"/>
      <c r="AG1907" s="99"/>
      <c r="AH1907" s="99"/>
      <c r="AI1907" s="99"/>
      <c r="AJ1907" s="99"/>
      <c r="AK1907" s="99"/>
      <c r="AL1907" s="99"/>
      <c r="AM1907" s="99"/>
      <c r="AN1907" s="99"/>
      <c r="AO1907" s="99"/>
      <c r="AP1907" s="99"/>
      <c r="AQ1907" s="99"/>
      <c r="AR1907" s="99"/>
      <c r="AS1907" s="99"/>
      <c r="AT1907" s="99"/>
      <c r="AU1907" s="99"/>
      <c r="AV1907" s="99"/>
      <c r="AW1907" s="99"/>
      <c r="AX1907" s="99"/>
      <c r="AY1907" s="99"/>
    </row>
    <row r="1908" spans="30:51" ht="13">
      <c r="AD1908" s="99"/>
      <c r="AE1908" s="99"/>
      <c r="AF1908" s="99"/>
      <c r="AG1908" s="99"/>
      <c r="AH1908" s="99"/>
      <c r="AI1908" s="99"/>
      <c r="AJ1908" s="99"/>
      <c r="AK1908" s="99"/>
      <c r="AL1908" s="99"/>
      <c r="AM1908" s="99"/>
      <c r="AN1908" s="99"/>
      <c r="AO1908" s="99"/>
      <c r="AP1908" s="99"/>
      <c r="AQ1908" s="99"/>
      <c r="AR1908" s="99"/>
      <c r="AS1908" s="99"/>
      <c r="AT1908" s="99"/>
      <c r="AU1908" s="99"/>
      <c r="AV1908" s="99"/>
      <c r="AW1908" s="99"/>
      <c r="AX1908" s="99"/>
      <c r="AY1908" s="99"/>
    </row>
    <row r="1909" spans="30:51" ht="13">
      <c r="AD1909" s="99"/>
      <c r="AE1909" s="99"/>
      <c r="AF1909" s="99"/>
      <c r="AG1909" s="99"/>
      <c r="AH1909" s="99"/>
      <c r="AI1909" s="99"/>
      <c r="AJ1909" s="99"/>
      <c r="AK1909" s="99"/>
      <c r="AL1909" s="99"/>
      <c r="AM1909" s="99"/>
      <c r="AN1909" s="99"/>
      <c r="AO1909" s="99"/>
      <c r="AP1909" s="99"/>
      <c r="AQ1909" s="99"/>
      <c r="AR1909" s="99"/>
      <c r="AS1909" s="99"/>
      <c r="AT1909" s="99"/>
      <c r="AU1909" s="99"/>
      <c r="AV1909" s="99"/>
      <c r="AW1909" s="99"/>
      <c r="AX1909" s="99"/>
      <c r="AY1909" s="99"/>
    </row>
    <row r="1910" spans="30:51" ht="13">
      <c r="AD1910" s="99"/>
      <c r="AE1910" s="99"/>
      <c r="AF1910" s="99"/>
      <c r="AG1910" s="99"/>
      <c r="AH1910" s="99"/>
      <c r="AI1910" s="99"/>
      <c r="AJ1910" s="99"/>
      <c r="AK1910" s="99"/>
      <c r="AL1910" s="99"/>
      <c r="AM1910" s="99"/>
      <c r="AN1910" s="99"/>
      <c r="AO1910" s="99"/>
      <c r="AP1910" s="99"/>
      <c r="AQ1910" s="99"/>
      <c r="AR1910" s="99"/>
      <c r="AS1910" s="99"/>
      <c r="AT1910" s="99"/>
      <c r="AU1910" s="99"/>
      <c r="AV1910" s="99"/>
      <c r="AW1910" s="99"/>
      <c r="AX1910" s="99"/>
      <c r="AY1910" s="99"/>
    </row>
    <row r="1911" spans="30:51" ht="13">
      <c r="AD1911" s="99"/>
      <c r="AE1911" s="99"/>
      <c r="AF1911" s="99"/>
      <c r="AG1911" s="99"/>
      <c r="AH1911" s="99"/>
      <c r="AI1911" s="99"/>
      <c r="AJ1911" s="99"/>
      <c r="AK1911" s="99"/>
      <c r="AL1911" s="99"/>
      <c r="AM1911" s="99"/>
      <c r="AN1911" s="99"/>
      <c r="AO1911" s="99"/>
      <c r="AP1911" s="99"/>
      <c r="AQ1911" s="99"/>
      <c r="AR1911" s="99"/>
      <c r="AS1911" s="99"/>
      <c r="AT1911" s="99"/>
      <c r="AU1911" s="99"/>
      <c r="AV1911" s="99"/>
      <c r="AW1911" s="99"/>
      <c r="AX1911" s="99"/>
      <c r="AY1911" s="99"/>
    </row>
    <row r="1912" spans="30:51" ht="13">
      <c r="AD1912" s="99"/>
      <c r="AE1912" s="99"/>
      <c r="AF1912" s="99"/>
      <c r="AG1912" s="99"/>
      <c r="AH1912" s="99"/>
      <c r="AI1912" s="99"/>
      <c r="AJ1912" s="99"/>
      <c r="AK1912" s="99"/>
      <c r="AL1912" s="99"/>
      <c r="AM1912" s="99"/>
      <c r="AN1912" s="99"/>
      <c r="AO1912" s="99"/>
      <c r="AP1912" s="99"/>
      <c r="AQ1912" s="99"/>
      <c r="AR1912" s="99"/>
      <c r="AS1912" s="99"/>
      <c r="AT1912" s="99"/>
      <c r="AU1912" s="99"/>
      <c r="AV1912" s="99"/>
      <c r="AW1912" s="99"/>
      <c r="AX1912" s="99"/>
      <c r="AY1912" s="99"/>
    </row>
    <row r="1913" spans="30:51" ht="13">
      <c r="AD1913" s="99"/>
      <c r="AE1913" s="99"/>
      <c r="AF1913" s="99"/>
      <c r="AG1913" s="99"/>
      <c r="AH1913" s="99"/>
      <c r="AI1913" s="99"/>
      <c r="AJ1913" s="99"/>
      <c r="AK1913" s="99"/>
      <c r="AL1913" s="99"/>
      <c r="AM1913" s="99"/>
      <c r="AN1913" s="99"/>
      <c r="AO1913" s="99"/>
      <c r="AP1913" s="99"/>
      <c r="AQ1913" s="99"/>
      <c r="AR1913" s="99"/>
      <c r="AS1913" s="99"/>
      <c r="AT1913" s="99"/>
      <c r="AU1913" s="99"/>
      <c r="AV1913" s="99"/>
      <c r="AW1913" s="99"/>
      <c r="AX1913" s="99"/>
      <c r="AY1913" s="99"/>
    </row>
    <row r="1914" spans="30:51" ht="13">
      <c r="AD1914" s="99"/>
      <c r="AE1914" s="99"/>
      <c r="AF1914" s="99"/>
      <c r="AG1914" s="99"/>
      <c r="AH1914" s="99"/>
      <c r="AI1914" s="99"/>
      <c r="AJ1914" s="99"/>
      <c r="AK1914" s="99"/>
      <c r="AL1914" s="99"/>
      <c r="AM1914" s="99"/>
      <c r="AN1914" s="99"/>
      <c r="AO1914" s="99"/>
      <c r="AP1914" s="99"/>
      <c r="AQ1914" s="99"/>
      <c r="AR1914" s="99"/>
      <c r="AS1914" s="99"/>
      <c r="AT1914" s="99"/>
      <c r="AU1914" s="99"/>
      <c r="AV1914" s="99"/>
      <c r="AW1914" s="99"/>
      <c r="AX1914" s="99"/>
      <c r="AY1914" s="99"/>
    </row>
    <row r="1915" spans="30:51" ht="13">
      <c r="AD1915" s="99"/>
      <c r="AE1915" s="99"/>
      <c r="AF1915" s="99"/>
      <c r="AG1915" s="99"/>
      <c r="AH1915" s="99"/>
      <c r="AI1915" s="99"/>
      <c r="AJ1915" s="99"/>
      <c r="AK1915" s="99"/>
      <c r="AL1915" s="99"/>
      <c r="AM1915" s="99"/>
      <c r="AN1915" s="99"/>
      <c r="AO1915" s="99"/>
      <c r="AP1915" s="99"/>
      <c r="AQ1915" s="99"/>
      <c r="AR1915" s="99"/>
      <c r="AS1915" s="99"/>
      <c r="AT1915" s="99"/>
      <c r="AU1915" s="99"/>
      <c r="AV1915" s="99"/>
      <c r="AW1915" s="99"/>
      <c r="AX1915" s="99"/>
      <c r="AY1915" s="99"/>
    </row>
    <row r="1916" spans="30:51" ht="13">
      <c r="AD1916" s="99"/>
      <c r="AE1916" s="99"/>
      <c r="AF1916" s="99"/>
      <c r="AG1916" s="99"/>
      <c r="AH1916" s="99"/>
      <c r="AI1916" s="99"/>
      <c r="AJ1916" s="99"/>
      <c r="AK1916" s="99"/>
      <c r="AL1916" s="99"/>
      <c r="AM1916" s="99"/>
      <c r="AN1916" s="99"/>
      <c r="AO1916" s="99"/>
      <c r="AP1916" s="99"/>
      <c r="AQ1916" s="99"/>
      <c r="AR1916" s="99"/>
      <c r="AS1916" s="99"/>
      <c r="AT1916" s="99"/>
      <c r="AU1916" s="99"/>
      <c r="AV1916" s="99"/>
      <c r="AW1916" s="99"/>
      <c r="AX1916" s="99"/>
      <c r="AY1916" s="99"/>
    </row>
    <row r="1917" spans="30:51" ht="13">
      <c r="AD1917" s="99"/>
      <c r="AE1917" s="99"/>
      <c r="AF1917" s="99"/>
      <c r="AG1917" s="99"/>
      <c r="AH1917" s="99"/>
      <c r="AI1917" s="99"/>
      <c r="AJ1917" s="99"/>
      <c r="AK1917" s="99"/>
      <c r="AL1917" s="99"/>
      <c r="AM1917" s="99"/>
      <c r="AN1917" s="99"/>
      <c r="AO1917" s="99"/>
      <c r="AP1917" s="99"/>
      <c r="AQ1917" s="99"/>
      <c r="AR1917" s="99"/>
      <c r="AS1917" s="99"/>
      <c r="AT1917" s="99"/>
      <c r="AU1917" s="99"/>
      <c r="AV1917" s="99"/>
      <c r="AW1917" s="99"/>
      <c r="AX1917" s="99"/>
      <c r="AY1917" s="99"/>
    </row>
    <row r="1918" spans="30:51" ht="13">
      <c r="AD1918" s="99"/>
      <c r="AE1918" s="99"/>
      <c r="AF1918" s="99"/>
      <c r="AG1918" s="99"/>
      <c r="AH1918" s="99"/>
      <c r="AI1918" s="99"/>
      <c r="AJ1918" s="99"/>
      <c r="AK1918" s="99"/>
      <c r="AL1918" s="99"/>
      <c r="AM1918" s="99"/>
      <c r="AN1918" s="99"/>
      <c r="AO1918" s="99"/>
      <c r="AP1918" s="99"/>
      <c r="AQ1918" s="99"/>
      <c r="AR1918" s="99"/>
      <c r="AS1918" s="99"/>
      <c r="AT1918" s="99"/>
      <c r="AU1918" s="99"/>
      <c r="AV1918" s="99"/>
      <c r="AW1918" s="99"/>
      <c r="AX1918" s="99"/>
      <c r="AY1918" s="99"/>
    </row>
    <row r="1919" spans="30:51" ht="13">
      <c r="AD1919" s="99"/>
      <c r="AE1919" s="99"/>
      <c r="AF1919" s="99"/>
      <c r="AG1919" s="99"/>
      <c r="AH1919" s="99"/>
      <c r="AI1919" s="99"/>
      <c r="AJ1919" s="99"/>
      <c r="AK1919" s="99"/>
      <c r="AL1919" s="99"/>
      <c r="AM1919" s="99"/>
      <c r="AN1919" s="99"/>
      <c r="AO1919" s="99"/>
      <c r="AP1919" s="99"/>
      <c r="AQ1919" s="99"/>
      <c r="AR1919" s="99"/>
      <c r="AS1919" s="99"/>
      <c r="AT1919" s="99"/>
      <c r="AU1919" s="99"/>
      <c r="AV1919" s="99"/>
      <c r="AW1919" s="99"/>
      <c r="AX1919" s="99"/>
      <c r="AY1919" s="99"/>
    </row>
    <row r="1920" spans="30:51" ht="13">
      <c r="AD1920" s="99"/>
      <c r="AE1920" s="99"/>
      <c r="AF1920" s="99"/>
      <c r="AG1920" s="99"/>
      <c r="AH1920" s="99"/>
      <c r="AI1920" s="99"/>
      <c r="AJ1920" s="99"/>
      <c r="AK1920" s="99"/>
      <c r="AL1920" s="99"/>
      <c r="AM1920" s="99"/>
      <c r="AN1920" s="99"/>
      <c r="AO1920" s="99"/>
      <c r="AP1920" s="99"/>
      <c r="AQ1920" s="99"/>
      <c r="AR1920" s="99"/>
      <c r="AS1920" s="99"/>
      <c r="AT1920" s="99"/>
      <c r="AU1920" s="99"/>
      <c r="AV1920" s="99"/>
      <c r="AW1920" s="99"/>
      <c r="AX1920" s="99"/>
      <c r="AY1920" s="99"/>
    </row>
    <row r="1921" spans="30:51" ht="13">
      <c r="AD1921" s="99"/>
      <c r="AE1921" s="99"/>
      <c r="AF1921" s="99"/>
      <c r="AG1921" s="99"/>
      <c r="AH1921" s="99"/>
      <c r="AI1921" s="99"/>
      <c r="AJ1921" s="99"/>
      <c r="AK1921" s="99"/>
      <c r="AL1921" s="99"/>
      <c r="AM1921" s="99"/>
      <c r="AN1921" s="99"/>
      <c r="AO1921" s="99"/>
      <c r="AP1921" s="99"/>
      <c r="AQ1921" s="99"/>
      <c r="AR1921" s="99"/>
      <c r="AS1921" s="99"/>
      <c r="AT1921" s="99"/>
      <c r="AU1921" s="99"/>
      <c r="AV1921" s="99"/>
      <c r="AW1921" s="99"/>
      <c r="AX1921" s="99"/>
      <c r="AY1921" s="99"/>
    </row>
    <row r="1922" spans="30:51" ht="13">
      <c r="AD1922" s="99"/>
      <c r="AE1922" s="99"/>
      <c r="AF1922" s="99"/>
      <c r="AG1922" s="99"/>
      <c r="AH1922" s="99"/>
      <c r="AI1922" s="99"/>
      <c r="AJ1922" s="99"/>
      <c r="AK1922" s="99"/>
      <c r="AL1922" s="99"/>
      <c r="AM1922" s="99"/>
      <c r="AN1922" s="99"/>
      <c r="AO1922" s="99"/>
      <c r="AP1922" s="99"/>
      <c r="AQ1922" s="99"/>
      <c r="AR1922" s="99"/>
      <c r="AS1922" s="99"/>
      <c r="AT1922" s="99"/>
      <c r="AU1922" s="99"/>
      <c r="AV1922" s="99"/>
      <c r="AW1922" s="99"/>
      <c r="AX1922" s="99"/>
      <c r="AY1922" s="99"/>
    </row>
    <row r="1923" spans="30:51" ht="13">
      <c r="AD1923" s="99"/>
      <c r="AE1923" s="99"/>
      <c r="AF1923" s="99"/>
      <c r="AG1923" s="99"/>
      <c r="AH1923" s="99"/>
      <c r="AI1923" s="99"/>
      <c r="AJ1923" s="99"/>
      <c r="AK1923" s="99"/>
      <c r="AL1923" s="99"/>
      <c r="AM1923" s="99"/>
      <c r="AN1923" s="99"/>
      <c r="AO1923" s="99"/>
      <c r="AP1923" s="99"/>
      <c r="AQ1923" s="99"/>
      <c r="AR1923" s="99"/>
      <c r="AS1923" s="99"/>
      <c r="AT1923" s="99"/>
      <c r="AU1923" s="99"/>
      <c r="AV1923" s="99"/>
      <c r="AW1923" s="99"/>
      <c r="AX1923" s="99"/>
      <c r="AY1923" s="99"/>
    </row>
    <row r="1924" spans="30:51" ht="13">
      <c r="AD1924" s="99"/>
      <c r="AE1924" s="99"/>
      <c r="AF1924" s="99"/>
      <c r="AG1924" s="99"/>
      <c r="AH1924" s="99"/>
      <c r="AI1924" s="99"/>
      <c r="AJ1924" s="99"/>
      <c r="AK1924" s="99"/>
      <c r="AL1924" s="99"/>
      <c r="AM1924" s="99"/>
      <c r="AN1924" s="99"/>
      <c r="AO1924" s="99"/>
      <c r="AP1924" s="99"/>
      <c r="AQ1924" s="99"/>
      <c r="AR1924" s="99"/>
      <c r="AS1924" s="99"/>
      <c r="AT1924" s="99"/>
      <c r="AU1924" s="99"/>
      <c r="AV1924" s="99"/>
      <c r="AW1924" s="99"/>
      <c r="AX1924" s="99"/>
      <c r="AY1924" s="99"/>
    </row>
    <row r="1925" spans="30:51" ht="13">
      <c r="AD1925" s="99"/>
      <c r="AE1925" s="99"/>
      <c r="AF1925" s="99"/>
      <c r="AG1925" s="99"/>
      <c r="AH1925" s="99"/>
      <c r="AI1925" s="99"/>
      <c r="AJ1925" s="99"/>
      <c r="AK1925" s="99"/>
      <c r="AL1925" s="99"/>
      <c r="AM1925" s="99"/>
      <c r="AN1925" s="99"/>
      <c r="AO1925" s="99"/>
      <c r="AP1925" s="99"/>
      <c r="AQ1925" s="99"/>
      <c r="AR1925" s="99"/>
      <c r="AS1925" s="99"/>
      <c r="AT1925" s="99"/>
      <c r="AU1925" s="99"/>
      <c r="AV1925" s="99"/>
      <c r="AW1925" s="99"/>
      <c r="AX1925" s="99"/>
      <c r="AY1925" s="99"/>
    </row>
    <row r="1926" spans="30:51" ht="13">
      <c r="AD1926" s="99"/>
      <c r="AE1926" s="99"/>
      <c r="AF1926" s="99"/>
      <c r="AG1926" s="99"/>
      <c r="AH1926" s="99"/>
      <c r="AI1926" s="99"/>
      <c r="AJ1926" s="99"/>
      <c r="AK1926" s="99"/>
      <c r="AL1926" s="99"/>
      <c r="AM1926" s="99"/>
      <c r="AN1926" s="99"/>
      <c r="AO1926" s="99"/>
      <c r="AP1926" s="99"/>
      <c r="AQ1926" s="99"/>
      <c r="AR1926" s="99"/>
      <c r="AS1926" s="99"/>
      <c r="AT1926" s="99"/>
      <c r="AU1926" s="99"/>
      <c r="AV1926" s="99"/>
      <c r="AW1926" s="99"/>
      <c r="AX1926" s="99"/>
      <c r="AY1926" s="99"/>
    </row>
    <row r="1927" spans="30:51" ht="13">
      <c r="AD1927" s="99"/>
      <c r="AE1927" s="99"/>
      <c r="AF1927" s="99"/>
      <c r="AG1927" s="99"/>
      <c r="AH1927" s="99"/>
      <c r="AI1927" s="99"/>
      <c r="AJ1927" s="99"/>
      <c r="AK1927" s="99"/>
      <c r="AL1927" s="99"/>
      <c r="AM1927" s="99"/>
      <c r="AN1927" s="99"/>
      <c r="AO1927" s="99"/>
      <c r="AP1927" s="99"/>
      <c r="AQ1927" s="99"/>
      <c r="AR1927" s="99"/>
      <c r="AS1927" s="99"/>
      <c r="AT1927" s="99"/>
      <c r="AU1927" s="99"/>
      <c r="AV1927" s="99"/>
      <c r="AW1927" s="99"/>
      <c r="AX1927" s="99"/>
      <c r="AY1927" s="99"/>
    </row>
    <row r="1928" spans="30:51" ht="13">
      <c r="AD1928" s="99"/>
      <c r="AE1928" s="99"/>
      <c r="AF1928" s="99"/>
      <c r="AG1928" s="99"/>
      <c r="AH1928" s="99"/>
      <c r="AI1928" s="99"/>
      <c r="AJ1928" s="99"/>
      <c r="AK1928" s="99"/>
      <c r="AL1928" s="99"/>
      <c r="AM1928" s="99"/>
      <c r="AN1928" s="99"/>
      <c r="AO1928" s="99"/>
      <c r="AP1928" s="99"/>
      <c r="AQ1928" s="99"/>
      <c r="AR1928" s="99"/>
      <c r="AS1928" s="99"/>
      <c r="AT1928" s="99"/>
      <c r="AU1928" s="99"/>
      <c r="AV1928" s="99"/>
      <c r="AW1928" s="99"/>
      <c r="AX1928" s="99"/>
      <c r="AY1928" s="99"/>
    </row>
    <row r="1929" spans="30:51" ht="13">
      <c r="AD1929" s="99"/>
      <c r="AE1929" s="99"/>
      <c r="AF1929" s="99"/>
      <c r="AG1929" s="99"/>
      <c r="AH1929" s="99"/>
      <c r="AI1929" s="99"/>
      <c r="AJ1929" s="99"/>
      <c r="AK1929" s="99"/>
      <c r="AL1929" s="99"/>
      <c r="AM1929" s="99"/>
      <c r="AN1929" s="99"/>
      <c r="AO1929" s="99"/>
      <c r="AP1929" s="99"/>
      <c r="AQ1929" s="99"/>
      <c r="AR1929" s="99"/>
      <c r="AS1929" s="99"/>
      <c r="AT1929" s="99"/>
      <c r="AU1929" s="99"/>
      <c r="AV1929" s="99"/>
      <c r="AW1929" s="99"/>
      <c r="AX1929" s="99"/>
      <c r="AY1929" s="99"/>
    </row>
    <row r="1930" spans="30:51" ht="13">
      <c r="AD1930" s="99"/>
      <c r="AE1930" s="99"/>
      <c r="AF1930" s="99"/>
      <c r="AG1930" s="99"/>
      <c r="AH1930" s="99"/>
      <c r="AI1930" s="99"/>
      <c r="AJ1930" s="99"/>
      <c r="AK1930" s="99"/>
      <c r="AL1930" s="99"/>
      <c r="AM1930" s="99"/>
      <c r="AN1930" s="99"/>
      <c r="AO1930" s="99"/>
      <c r="AP1930" s="99"/>
      <c r="AQ1930" s="99"/>
      <c r="AR1930" s="99"/>
      <c r="AS1930" s="99"/>
      <c r="AT1930" s="99"/>
      <c r="AU1930" s="99"/>
      <c r="AV1930" s="99"/>
      <c r="AW1930" s="99"/>
      <c r="AX1930" s="99"/>
      <c r="AY1930" s="99"/>
    </row>
    <row r="1931" spans="30:51" ht="13">
      <c r="AD1931" s="99"/>
      <c r="AE1931" s="99"/>
      <c r="AF1931" s="99"/>
      <c r="AG1931" s="99"/>
      <c r="AH1931" s="99"/>
      <c r="AI1931" s="99"/>
      <c r="AJ1931" s="99"/>
      <c r="AK1931" s="99"/>
      <c r="AL1931" s="99"/>
      <c r="AM1931" s="99"/>
      <c r="AN1931" s="99"/>
      <c r="AO1931" s="99"/>
      <c r="AP1931" s="99"/>
      <c r="AQ1931" s="99"/>
      <c r="AR1931" s="99"/>
      <c r="AS1931" s="99"/>
      <c r="AT1931" s="99"/>
      <c r="AU1931" s="99"/>
      <c r="AV1931" s="99"/>
      <c r="AW1931" s="99"/>
      <c r="AX1931" s="99"/>
      <c r="AY1931" s="99"/>
    </row>
    <row r="1932" spans="30:51" ht="13">
      <c r="AD1932" s="99"/>
      <c r="AE1932" s="99"/>
      <c r="AF1932" s="99"/>
      <c r="AG1932" s="99"/>
      <c r="AH1932" s="99"/>
      <c r="AI1932" s="99"/>
      <c r="AJ1932" s="99"/>
      <c r="AK1932" s="99"/>
      <c r="AL1932" s="99"/>
      <c r="AM1932" s="99"/>
      <c r="AN1932" s="99"/>
      <c r="AO1932" s="99"/>
      <c r="AP1932" s="99"/>
      <c r="AQ1932" s="99"/>
      <c r="AR1932" s="99"/>
      <c r="AS1932" s="99"/>
      <c r="AT1932" s="99"/>
      <c r="AU1932" s="99"/>
      <c r="AV1932" s="99"/>
      <c r="AW1932" s="99"/>
      <c r="AX1932" s="99"/>
      <c r="AY1932" s="99"/>
    </row>
    <row r="1933" spans="30:51" ht="13">
      <c r="AD1933" s="99"/>
      <c r="AE1933" s="99"/>
      <c r="AF1933" s="99"/>
      <c r="AG1933" s="99"/>
      <c r="AH1933" s="99"/>
      <c r="AI1933" s="99"/>
      <c r="AJ1933" s="99"/>
      <c r="AK1933" s="99"/>
      <c r="AL1933" s="99"/>
      <c r="AM1933" s="99"/>
      <c r="AN1933" s="99"/>
      <c r="AO1933" s="99"/>
      <c r="AP1933" s="99"/>
      <c r="AQ1933" s="99"/>
      <c r="AR1933" s="99"/>
      <c r="AS1933" s="99"/>
      <c r="AT1933" s="99"/>
      <c r="AU1933" s="99"/>
      <c r="AV1933" s="99"/>
      <c r="AW1933" s="99"/>
      <c r="AX1933" s="99"/>
      <c r="AY1933" s="99"/>
    </row>
    <row r="1934" spans="30:51" ht="13">
      <c r="AD1934" s="99"/>
      <c r="AE1934" s="99"/>
      <c r="AF1934" s="99"/>
      <c r="AG1934" s="99"/>
      <c r="AH1934" s="99"/>
      <c r="AI1934" s="99"/>
      <c r="AJ1934" s="99"/>
      <c r="AK1934" s="99"/>
      <c r="AL1934" s="99"/>
      <c r="AM1934" s="99"/>
      <c r="AN1934" s="99"/>
      <c r="AO1934" s="99"/>
      <c r="AP1934" s="99"/>
      <c r="AQ1934" s="99"/>
      <c r="AR1934" s="99"/>
      <c r="AS1934" s="99"/>
      <c r="AT1934" s="99"/>
      <c r="AU1934" s="99"/>
      <c r="AV1934" s="99"/>
      <c r="AW1934" s="99"/>
      <c r="AX1934" s="99"/>
      <c r="AY1934" s="99"/>
    </row>
    <row r="1935" spans="30:51" ht="13">
      <c r="AD1935" s="99"/>
      <c r="AE1935" s="99"/>
      <c r="AF1935" s="99"/>
      <c r="AG1935" s="99"/>
      <c r="AH1935" s="99"/>
      <c r="AI1935" s="99"/>
      <c r="AJ1935" s="99"/>
      <c r="AK1935" s="99"/>
      <c r="AL1935" s="99"/>
      <c r="AM1935" s="99"/>
      <c r="AN1935" s="99"/>
      <c r="AO1935" s="99"/>
      <c r="AP1935" s="99"/>
      <c r="AQ1935" s="99"/>
      <c r="AR1935" s="99"/>
      <c r="AS1935" s="99"/>
      <c r="AT1935" s="99"/>
      <c r="AU1935" s="99"/>
      <c r="AV1935" s="99"/>
      <c r="AW1935" s="99"/>
      <c r="AX1935" s="99"/>
      <c r="AY1935" s="99"/>
    </row>
    <row r="1936" spans="30:51" ht="13">
      <c r="AD1936" s="99"/>
      <c r="AE1936" s="99"/>
      <c r="AF1936" s="99"/>
      <c r="AG1936" s="99"/>
      <c r="AH1936" s="99"/>
      <c r="AI1936" s="99"/>
      <c r="AJ1936" s="99"/>
      <c r="AK1936" s="99"/>
      <c r="AL1936" s="99"/>
      <c r="AM1936" s="99"/>
      <c r="AN1936" s="99"/>
      <c r="AO1936" s="99"/>
      <c r="AP1936" s="99"/>
      <c r="AQ1936" s="99"/>
      <c r="AR1936" s="99"/>
      <c r="AS1936" s="99"/>
      <c r="AT1936" s="99"/>
      <c r="AU1936" s="99"/>
      <c r="AV1936" s="99"/>
      <c r="AW1936" s="99"/>
      <c r="AX1936" s="99"/>
      <c r="AY1936" s="99"/>
    </row>
    <row r="1937" spans="30:51" ht="13">
      <c r="AD1937" s="99"/>
      <c r="AE1937" s="99"/>
      <c r="AF1937" s="99"/>
      <c r="AG1937" s="99"/>
      <c r="AH1937" s="99"/>
      <c r="AI1937" s="99"/>
      <c r="AJ1937" s="99"/>
      <c r="AK1937" s="99"/>
      <c r="AL1937" s="99"/>
      <c r="AM1937" s="99"/>
      <c r="AN1937" s="99"/>
      <c r="AO1937" s="99"/>
      <c r="AP1937" s="99"/>
      <c r="AQ1937" s="99"/>
      <c r="AR1937" s="99"/>
      <c r="AS1937" s="99"/>
      <c r="AT1937" s="99"/>
      <c r="AU1937" s="99"/>
      <c r="AV1937" s="99"/>
      <c r="AW1937" s="99"/>
      <c r="AX1937" s="99"/>
      <c r="AY1937" s="99"/>
    </row>
    <row r="1938" spans="30:51" ht="13">
      <c r="AD1938" s="99"/>
      <c r="AE1938" s="99"/>
      <c r="AF1938" s="99"/>
      <c r="AG1938" s="99"/>
      <c r="AH1938" s="99"/>
      <c r="AI1938" s="99"/>
      <c r="AJ1938" s="99"/>
      <c r="AK1938" s="99"/>
      <c r="AL1938" s="99"/>
      <c r="AM1938" s="99"/>
      <c r="AN1938" s="99"/>
      <c r="AO1938" s="99"/>
      <c r="AP1938" s="99"/>
      <c r="AQ1938" s="99"/>
      <c r="AR1938" s="99"/>
      <c r="AS1938" s="99"/>
      <c r="AT1938" s="99"/>
      <c r="AU1938" s="99"/>
      <c r="AV1938" s="99"/>
      <c r="AW1938" s="99"/>
      <c r="AX1938" s="99"/>
      <c r="AY1938" s="99"/>
    </row>
    <row r="1939" spans="30:51" ht="13">
      <c r="AD1939" s="99"/>
      <c r="AE1939" s="99"/>
      <c r="AF1939" s="99"/>
      <c r="AG1939" s="99"/>
      <c r="AH1939" s="99"/>
      <c r="AI1939" s="99"/>
      <c r="AJ1939" s="99"/>
      <c r="AK1939" s="99"/>
      <c r="AL1939" s="99"/>
      <c r="AM1939" s="99"/>
      <c r="AN1939" s="99"/>
      <c r="AO1939" s="99"/>
      <c r="AP1939" s="99"/>
      <c r="AQ1939" s="99"/>
      <c r="AR1939" s="99"/>
      <c r="AS1939" s="99"/>
      <c r="AT1939" s="99"/>
      <c r="AU1939" s="99"/>
      <c r="AV1939" s="99"/>
      <c r="AW1939" s="99"/>
      <c r="AX1939" s="99"/>
      <c r="AY1939" s="99"/>
    </row>
    <row r="1940" spans="30:51" ht="13">
      <c r="AD1940" s="99"/>
      <c r="AE1940" s="99"/>
      <c r="AF1940" s="99"/>
      <c r="AG1940" s="99"/>
      <c r="AH1940" s="99"/>
      <c r="AI1940" s="99"/>
      <c r="AJ1940" s="99"/>
      <c r="AK1940" s="99"/>
      <c r="AL1940" s="99"/>
      <c r="AM1940" s="99"/>
      <c r="AN1940" s="99"/>
      <c r="AO1940" s="99"/>
      <c r="AP1940" s="99"/>
      <c r="AQ1940" s="99"/>
      <c r="AR1940" s="99"/>
      <c r="AS1940" s="99"/>
      <c r="AT1940" s="99"/>
      <c r="AU1940" s="99"/>
      <c r="AV1940" s="99"/>
      <c r="AW1940" s="99"/>
      <c r="AX1940" s="99"/>
      <c r="AY1940" s="99"/>
    </row>
    <row r="1941" spans="30:51" ht="13">
      <c r="AD1941" s="99"/>
      <c r="AE1941" s="99"/>
      <c r="AF1941" s="99"/>
      <c r="AG1941" s="99"/>
      <c r="AH1941" s="99"/>
      <c r="AI1941" s="99"/>
      <c r="AJ1941" s="99"/>
      <c r="AK1941" s="99"/>
      <c r="AL1941" s="99"/>
      <c r="AM1941" s="99"/>
      <c r="AN1941" s="99"/>
      <c r="AO1941" s="99"/>
      <c r="AP1941" s="99"/>
      <c r="AQ1941" s="99"/>
      <c r="AR1941" s="99"/>
      <c r="AS1941" s="99"/>
      <c r="AT1941" s="99"/>
      <c r="AU1941" s="99"/>
      <c r="AV1941" s="99"/>
      <c r="AW1941" s="99"/>
      <c r="AX1941" s="99"/>
      <c r="AY1941" s="99"/>
    </row>
    <row r="1942" spans="30:51" ht="13">
      <c r="AD1942" s="99"/>
      <c r="AE1942" s="99"/>
      <c r="AF1942" s="99"/>
      <c r="AG1942" s="99"/>
      <c r="AH1942" s="99"/>
      <c r="AI1942" s="99"/>
      <c r="AJ1942" s="99"/>
      <c r="AK1942" s="99"/>
      <c r="AL1942" s="99"/>
      <c r="AM1942" s="99"/>
      <c r="AN1942" s="99"/>
      <c r="AO1942" s="99"/>
      <c r="AP1942" s="99"/>
      <c r="AQ1942" s="99"/>
      <c r="AR1942" s="99"/>
      <c r="AS1942" s="99"/>
      <c r="AT1942" s="99"/>
      <c r="AU1942" s="99"/>
      <c r="AV1942" s="99"/>
      <c r="AW1942" s="99"/>
      <c r="AX1942" s="99"/>
      <c r="AY1942" s="99"/>
    </row>
    <row r="1943" spans="30:51" ht="13">
      <c r="AD1943" s="99"/>
      <c r="AE1943" s="99"/>
      <c r="AF1943" s="99"/>
      <c r="AG1943" s="99"/>
      <c r="AH1943" s="99"/>
      <c r="AI1943" s="99"/>
      <c r="AJ1943" s="99"/>
      <c r="AK1943" s="99"/>
      <c r="AL1943" s="99"/>
      <c r="AM1943" s="99"/>
      <c r="AN1943" s="99"/>
      <c r="AO1943" s="99"/>
      <c r="AP1943" s="99"/>
      <c r="AQ1943" s="99"/>
      <c r="AR1943" s="99"/>
      <c r="AS1943" s="99"/>
      <c r="AT1943" s="99"/>
      <c r="AU1943" s="99"/>
      <c r="AV1943" s="99"/>
      <c r="AW1943" s="99"/>
      <c r="AX1943" s="99"/>
      <c r="AY1943" s="99"/>
    </row>
    <row r="1944" spans="30:51" ht="13">
      <c r="AD1944" s="99"/>
      <c r="AE1944" s="99"/>
      <c r="AF1944" s="99"/>
      <c r="AG1944" s="99"/>
      <c r="AH1944" s="99"/>
      <c r="AI1944" s="99"/>
      <c r="AJ1944" s="99"/>
      <c r="AK1944" s="99"/>
      <c r="AL1944" s="99"/>
      <c r="AM1944" s="99"/>
      <c r="AN1944" s="99"/>
      <c r="AO1944" s="99"/>
      <c r="AP1944" s="99"/>
      <c r="AQ1944" s="99"/>
      <c r="AR1944" s="99"/>
      <c r="AS1944" s="99"/>
      <c r="AT1944" s="99"/>
      <c r="AU1944" s="99"/>
      <c r="AV1944" s="99"/>
      <c r="AW1944" s="99"/>
      <c r="AX1944" s="99"/>
      <c r="AY1944" s="99"/>
    </row>
    <row r="1945" spans="30:51" ht="13">
      <c r="AD1945" s="99"/>
      <c r="AE1945" s="99"/>
      <c r="AF1945" s="99"/>
      <c r="AG1945" s="99"/>
      <c r="AH1945" s="99"/>
      <c r="AI1945" s="99"/>
      <c r="AJ1945" s="99"/>
      <c r="AK1945" s="99"/>
      <c r="AL1945" s="99"/>
      <c r="AM1945" s="99"/>
      <c r="AN1945" s="99"/>
      <c r="AO1945" s="99"/>
      <c r="AP1945" s="99"/>
      <c r="AQ1945" s="99"/>
      <c r="AR1945" s="99"/>
      <c r="AS1945" s="99"/>
      <c r="AT1945" s="99"/>
      <c r="AU1945" s="99"/>
      <c r="AV1945" s="99"/>
      <c r="AW1945" s="99"/>
      <c r="AX1945" s="99"/>
      <c r="AY1945" s="99"/>
    </row>
    <row r="1946" spans="30:51" ht="13">
      <c r="AD1946" s="99"/>
      <c r="AE1946" s="99"/>
      <c r="AF1946" s="99"/>
      <c r="AG1946" s="99"/>
      <c r="AH1946" s="99"/>
      <c r="AI1946" s="99"/>
      <c r="AJ1946" s="99"/>
      <c r="AK1946" s="99"/>
      <c r="AL1946" s="99"/>
      <c r="AM1946" s="99"/>
      <c r="AN1946" s="99"/>
      <c r="AO1946" s="99"/>
      <c r="AP1946" s="99"/>
      <c r="AQ1946" s="99"/>
      <c r="AR1946" s="99"/>
      <c r="AS1946" s="99"/>
      <c r="AT1946" s="99"/>
      <c r="AU1946" s="99"/>
      <c r="AV1946" s="99"/>
      <c r="AW1946" s="99"/>
      <c r="AX1946" s="99"/>
      <c r="AY1946" s="99"/>
    </row>
    <row r="1947" spans="30:51" ht="13">
      <c r="AD1947" s="99"/>
      <c r="AE1947" s="99"/>
      <c r="AF1947" s="99"/>
      <c r="AG1947" s="99"/>
      <c r="AH1947" s="99"/>
      <c r="AI1947" s="99"/>
      <c r="AJ1947" s="99"/>
      <c r="AK1947" s="99"/>
      <c r="AL1947" s="99"/>
      <c r="AM1947" s="99"/>
      <c r="AN1947" s="99"/>
      <c r="AO1947" s="99"/>
      <c r="AP1947" s="99"/>
      <c r="AQ1947" s="99"/>
      <c r="AR1947" s="99"/>
      <c r="AS1947" s="99"/>
      <c r="AT1947" s="99"/>
      <c r="AU1947" s="99"/>
      <c r="AV1947" s="99"/>
      <c r="AW1947" s="99"/>
      <c r="AX1947" s="99"/>
      <c r="AY1947" s="99"/>
    </row>
    <row r="1948" spans="30:51" ht="13">
      <c r="AD1948" s="99"/>
      <c r="AE1948" s="99"/>
      <c r="AF1948" s="99"/>
      <c r="AG1948" s="99"/>
      <c r="AH1948" s="99"/>
      <c r="AI1948" s="99"/>
      <c r="AJ1948" s="99"/>
      <c r="AK1948" s="99"/>
      <c r="AL1948" s="99"/>
      <c r="AM1948" s="99"/>
      <c r="AN1948" s="99"/>
      <c r="AO1948" s="99"/>
      <c r="AP1948" s="99"/>
      <c r="AQ1948" s="99"/>
      <c r="AR1948" s="99"/>
      <c r="AS1948" s="99"/>
      <c r="AT1948" s="99"/>
      <c r="AU1948" s="99"/>
      <c r="AV1948" s="99"/>
      <c r="AW1948" s="99"/>
      <c r="AX1948" s="99"/>
      <c r="AY1948" s="99"/>
    </row>
    <row r="1949" spans="30:51" ht="13">
      <c r="AD1949" s="99"/>
      <c r="AE1949" s="99"/>
      <c r="AF1949" s="99"/>
      <c r="AG1949" s="99"/>
      <c r="AH1949" s="99"/>
      <c r="AI1949" s="99"/>
      <c r="AJ1949" s="99"/>
      <c r="AK1949" s="99"/>
      <c r="AL1949" s="99"/>
      <c r="AM1949" s="99"/>
      <c r="AN1949" s="99"/>
      <c r="AO1949" s="99"/>
      <c r="AP1949" s="99"/>
      <c r="AQ1949" s="99"/>
      <c r="AR1949" s="99"/>
      <c r="AS1949" s="99"/>
      <c r="AT1949" s="99"/>
      <c r="AU1949" s="99"/>
      <c r="AV1949" s="99"/>
      <c r="AW1949" s="99"/>
      <c r="AX1949" s="99"/>
      <c r="AY1949" s="99"/>
    </row>
    <row r="1950" spans="30:51" ht="13">
      <c r="AD1950" s="99"/>
      <c r="AE1950" s="99"/>
      <c r="AF1950" s="99"/>
      <c r="AG1950" s="99"/>
      <c r="AH1950" s="99"/>
      <c r="AI1950" s="99"/>
      <c r="AJ1950" s="99"/>
      <c r="AK1950" s="99"/>
      <c r="AL1950" s="99"/>
      <c r="AM1950" s="99"/>
      <c r="AN1950" s="99"/>
      <c r="AO1950" s="99"/>
      <c r="AP1950" s="99"/>
      <c r="AQ1950" s="99"/>
      <c r="AR1950" s="99"/>
      <c r="AS1950" s="99"/>
      <c r="AT1950" s="99"/>
      <c r="AU1950" s="99"/>
      <c r="AV1950" s="99"/>
      <c r="AW1950" s="99"/>
      <c r="AX1950" s="99"/>
      <c r="AY1950" s="99"/>
    </row>
    <row r="1951" spans="30:51" ht="13">
      <c r="AD1951" s="99"/>
      <c r="AE1951" s="99"/>
      <c r="AF1951" s="99"/>
      <c r="AG1951" s="99"/>
      <c r="AH1951" s="99"/>
      <c r="AI1951" s="99"/>
      <c r="AJ1951" s="99"/>
      <c r="AK1951" s="99"/>
      <c r="AL1951" s="99"/>
      <c r="AM1951" s="99"/>
      <c r="AN1951" s="99"/>
      <c r="AO1951" s="99"/>
      <c r="AP1951" s="99"/>
      <c r="AQ1951" s="99"/>
      <c r="AR1951" s="99"/>
      <c r="AS1951" s="99"/>
      <c r="AT1951" s="99"/>
      <c r="AU1951" s="99"/>
      <c r="AV1951" s="99"/>
      <c r="AW1951" s="99"/>
      <c r="AX1951" s="99"/>
      <c r="AY1951" s="99"/>
    </row>
    <row r="1952" spans="30:51" ht="13">
      <c r="AD1952" s="99"/>
      <c r="AE1952" s="99"/>
      <c r="AF1952" s="99"/>
      <c r="AG1952" s="99"/>
      <c r="AH1952" s="99"/>
      <c r="AI1952" s="99"/>
      <c r="AJ1952" s="99"/>
      <c r="AK1952" s="99"/>
      <c r="AL1952" s="99"/>
      <c r="AM1952" s="99"/>
      <c r="AN1952" s="99"/>
      <c r="AO1952" s="99"/>
      <c r="AP1952" s="99"/>
      <c r="AQ1952" s="99"/>
      <c r="AR1952" s="99"/>
      <c r="AS1952" s="99"/>
      <c r="AT1952" s="99"/>
      <c r="AU1952" s="99"/>
      <c r="AV1952" s="99"/>
      <c r="AW1952" s="99"/>
      <c r="AX1952" s="99"/>
      <c r="AY1952" s="99"/>
    </row>
    <row r="1953" spans="30:51" ht="13">
      <c r="AD1953" s="99"/>
      <c r="AE1953" s="99"/>
      <c r="AF1953" s="99"/>
      <c r="AG1953" s="99"/>
      <c r="AH1953" s="99"/>
      <c r="AI1953" s="99"/>
      <c r="AJ1953" s="99"/>
      <c r="AK1953" s="99"/>
      <c r="AL1953" s="99"/>
      <c r="AM1953" s="99"/>
      <c r="AN1953" s="99"/>
      <c r="AO1953" s="99"/>
      <c r="AP1953" s="99"/>
      <c r="AQ1953" s="99"/>
      <c r="AR1953" s="99"/>
      <c r="AS1953" s="99"/>
      <c r="AT1953" s="99"/>
      <c r="AU1953" s="99"/>
      <c r="AV1953" s="99"/>
      <c r="AW1953" s="99"/>
      <c r="AX1953" s="99"/>
      <c r="AY1953" s="99"/>
    </row>
    <row r="1954" spans="30:51" ht="13">
      <c r="AD1954" s="99"/>
      <c r="AE1954" s="99"/>
      <c r="AF1954" s="99"/>
      <c r="AG1954" s="99"/>
      <c r="AH1954" s="99"/>
      <c r="AI1954" s="99"/>
      <c r="AJ1954" s="99"/>
      <c r="AK1954" s="99"/>
      <c r="AL1954" s="99"/>
      <c r="AM1954" s="99"/>
      <c r="AN1954" s="99"/>
      <c r="AO1954" s="99"/>
      <c r="AP1954" s="99"/>
      <c r="AQ1954" s="99"/>
      <c r="AR1954" s="99"/>
      <c r="AS1954" s="99"/>
      <c r="AT1954" s="99"/>
      <c r="AU1954" s="99"/>
      <c r="AV1954" s="99"/>
      <c r="AW1954" s="99"/>
      <c r="AX1954" s="99"/>
      <c r="AY1954" s="99"/>
    </row>
    <row r="1955" spans="30:51" ht="13">
      <c r="AD1955" s="99"/>
      <c r="AE1955" s="99"/>
      <c r="AF1955" s="99"/>
      <c r="AG1955" s="99"/>
      <c r="AH1955" s="99"/>
      <c r="AI1955" s="99"/>
      <c r="AJ1955" s="99"/>
      <c r="AK1955" s="99"/>
      <c r="AL1955" s="99"/>
      <c r="AM1955" s="99"/>
      <c r="AN1955" s="99"/>
      <c r="AO1955" s="99"/>
      <c r="AP1955" s="99"/>
      <c r="AQ1955" s="99"/>
      <c r="AR1955" s="99"/>
      <c r="AS1955" s="99"/>
      <c r="AT1955" s="99"/>
      <c r="AU1955" s="99"/>
      <c r="AV1955" s="99"/>
      <c r="AW1955" s="99"/>
      <c r="AX1955" s="99"/>
      <c r="AY1955" s="99"/>
    </row>
    <row r="1956" spans="30:51" ht="13">
      <c r="AD1956" s="99"/>
      <c r="AE1956" s="99"/>
      <c r="AF1956" s="99"/>
      <c r="AG1956" s="99"/>
      <c r="AH1956" s="99"/>
      <c r="AI1956" s="99"/>
      <c r="AJ1956" s="99"/>
      <c r="AK1956" s="99"/>
      <c r="AL1956" s="99"/>
      <c r="AM1956" s="99"/>
      <c r="AN1956" s="99"/>
      <c r="AO1956" s="99"/>
      <c r="AP1956" s="99"/>
      <c r="AQ1956" s="99"/>
      <c r="AR1956" s="99"/>
      <c r="AS1956" s="99"/>
      <c r="AT1956" s="99"/>
      <c r="AU1956" s="99"/>
      <c r="AV1956" s="99"/>
      <c r="AW1956" s="99"/>
      <c r="AX1956" s="99"/>
      <c r="AY1956" s="99"/>
    </row>
    <row r="1957" spans="30:51" ht="13">
      <c r="AD1957" s="99"/>
      <c r="AE1957" s="99"/>
      <c r="AF1957" s="99"/>
      <c r="AG1957" s="99"/>
      <c r="AH1957" s="99"/>
      <c r="AI1957" s="99"/>
      <c r="AJ1957" s="99"/>
      <c r="AK1957" s="99"/>
      <c r="AL1957" s="99"/>
      <c r="AM1957" s="99"/>
      <c r="AN1957" s="99"/>
      <c r="AO1957" s="99"/>
      <c r="AP1957" s="99"/>
      <c r="AQ1957" s="99"/>
      <c r="AR1957" s="99"/>
      <c r="AS1957" s="99"/>
      <c r="AT1957" s="99"/>
      <c r="AU1957" s="99"/>
      <c r="AV1957" s="99"/>
      <c r="AW1957" s="99"/>
      <c r="AX1957" s="99"/>
      <c r="AY1957" s="99"/>
    </row>
    <row r="1958" spans="30:51" ht="13">
      <c r="AD1958" s="99"/>
      <c r="AE1958" s="99"/>
      <c r="AF1958" s="99"/>
      <c r="AG1958" s="99"/>
      <c r="AH1958" s="99"/>
      <c r="AI1958" s="99"/>
      <c r="AJ1958" s="99"/>
      <c r="AK1958" s="99"/>
      <c r="AL1958" s="99"/>
      <c r="AM1958" s="99"/>
      <c r="AN1958" s="99"/>
      <c r="AO1958" s="99"/>
      <c r="AP1958" s="99"/>
      <c r="AQ1958" s="99"/>
      <c r="AR1958" s="99"/>
      <c r="AS1958" s="99"/>
      <c r="AT1958" s="99"/>
      <c r="AU1958" s="99"/>
      <c r="AV1958" s="99"/>
      <c r="AW1958" s="99"/>
      <c r="AX1958" s="99"/>
      <c r="AY1958" s="99"/>
    </row>
    <row r="1959" spans="30:51" ht="13">
      <c r="AD1959" s="99"/>
      <c r="AE1959" s="99"/>
      <c r="AF1959" s="99"/>
      <c r="AG1959" s="99"/>
      <c r="AH1959" s="99"/>
      <c r="AI1959" s="99"/>
      <c r="AJ1959" s="99"/>
      <c r="AK1959" s="99"/>
      <c r="AL1959" s="99"/>
      <c r="AM1959" s="99"/>
      <c r="AN1959" s="99"/>
      <c r="AO1959" s="99"/>
      <c r="AP1959" s="99"/>
      <c r="AQ1959" s="99"/>
      <c r="AR1959" s="99"/>
      <c r="AS1959" s="99"/>
      <c r="AT1959" s="99"/>
      <c r="AU1959" s="99"/>
      <c r="AV1959" s="99"/>
      <c r="AW1959" s="99"/>
      <c r="AX1959" s="99"/>
      <c r="AY1959" s="99"/>
    </row>
    <row r="1960" spans="30:51" ht="13">
      <c r="AD1960" s="99"/>
      <c r="AE1960" s="99"/>
      <c r="AF1960" s="99"/>
      <c r="AG1960" s="99"/>
      <c r="AH1960" s="99"/>
      <c r="AI1960" s="99"/>
      <c r="AJ1960" s="99"/>
      <c r="AK1960" s="99"/>
      <c r="AL1960" s="99"/>
      <c r="AM1960" s="99"/>
      <c r="AN1960" s="99"/>
      <c r="AO1960" s="99"/>
      <c r="AP1960" s="99"/>
      <c r="AQ1960" s="99"/>
      <c r="AR1960" s="99"/>
      <c r="AS1960" s="99"/>
      <c r="AT1960" s="99"/>
      <c r="AU1960" s="99"/>
      <c r="AV1960" s="99"/>
      <c r="AW1960" s="99"/>
      <c r="AX1960" s="99"/>
      <c r="AY1960" s="99"/>
    </row>
    <row r="1961" spans="30:51" ht="13">
      <c r="AD1961" s="99"/>
      <c r="AE1961" s="99"/>
      <c r="AF1961" s="99"/>
      <c r="AG1961" s="99"/>
      <c r="AH1961" s="99"/>
      <c r="AI1961" s="99"/>
      <c r="AJ1961" s="99"/>
      <c r="AK1961" s="99"/>
      <c r="AL1961" s="99"/>
      <c r="AM1961" s="99"/>
      <c r="AN1961" s="99"/>
      <c r="AO1961" s="99"/>
      <c r="AP1961" s="99"/>
      <c r="AQ1961" s="99"/>
      <c r="AR1961" s="99"/>
      <c r="AS1961" s="99"/>
      <c r="AT1961" s="99"/>
      <c r="AU1961" s="99"/>
      <c r="AV1961" s="99"/>
      <c r="AW1961" s="99"/>
      <c r="AX1961" s="99"/>
      <c r="AY1961" s="99"/>
    </row>
    <row r="1962" spans="30:51" ht="13">
      <c r="AD1962" s="99"/>
      <c r="AE1962" s="99"/>
      <c r="AF1962" s="99"/>
      <c r="AG1962" s="99"/>
      <c r="AH1962" s="99"/>
      <c r="AI1962" s="99"/>
      <c r="AJ1962" s="99"/>
      <c r="AK1962" s="99"/>
      <c r="AL1962" s="99"/>
      <c r="AM1962" s="99"/>
      <c r="AN1962" s="99"/>
      <c r="AO1962" s="99"/>
      <c r="AP1962" s="99"/>
      <c r="AQ1962" s="99"/>
      <c r="AR1962" s="99"/>
      <c r="AS1962" s="99"/>
      <c r="AT1962" s="99"/>
      <c r="AU1962" s="99"/>
      <c r="AV1962" s="99"/>
      <c r="AW1962" s="99"/>
      <c r="AX1962" s="99"/>
      <c r="AY1962" s="99"/>
    </row>
    <row r="1963" spans="30:51" ht="13">
      <c r="AD1963" s="99"/>
      <c r="AE1963" s="99"/>
      <c r="AF1963" s="99"/>
      <c r="AG1963" s="99"/>
      <c r="AH1963" s="99"/>
      <c r="AI1963" s="99"/>
      <c r="AJ1963" s="99"/>
      <c r="AK1963" s="99"/>
      <c r="AL1963" s="99"/>
      <c r="AM1963" s="99"/>
      <c r="AN1963" s="99"/>
      <c r="AO1963" s="99"/>
      <c r="AP1963" s="99"/>
      <c r="AQ1963" s="99"/>
      <c r="AR1963" s="99"/>
      <c r="AS1963" s="99"/>
      <c r="AT1963" s="99"/>
      <c r="AU1963" s="99"/>
      <c r="AV1963" s="99"/>
      <c r="AW1963" s="99"/>
      <c r="AX1963" s="99"/>
      <c r="AY1963" s="99"/>
    </row>
    <row r="1964" spans="30:51" ht="13">
      <c r="AD1964" s="99"/>
      <c r="AE1964" s="99"/>
      <c r="AF1964" s="99"/>
      <c r="AG1964" s="99"/>
      <c r="AH1964" s="99"/>
      <c r="AI1964" s="99"/>
      <c r="AJ1964" s="99"/>
      <c r="AK1964" s="99"/>
      <c r="AL1964" s="99"/>
      <c r="AM1964" s="99"/>
      <c r="AN1964" s="99"/>
      <c r="AO1964" s="99"/>
      <c r="AP1964" s="99"/>
      <c r="AQ1964" s="99"/>
      <c r="AR1964" s="99"/>
      <c r="AS1964" s="99"/>
      <c r="AT1964" s="99"/>
      <c r="AU1964" s="99"/>
      <c r="AV1964" s="99"/>
      <c r="AW1964" s="99"/>
      <c r="AX1964" s="99"/>
      <c r="AY1964" s="99"/>
    </row>
    <row r="1965" spans="30:51" ht="13">
      <c r="AD1965" s="99"/>
      <c r="AE1965" s="99"/>
      <c r="AF1965" s="99"/>
      <c r="AG1965" s="99"/>
      <c r="AH1965" s="99"/>
      <c r="AI1965" s="99"/>
      <c r="AJ1965" s="99"/>
      <c r="AK1965" s="99"/>
      <c r="AL1965" s="99"/>
      <c r="AM1965" s="99"/>
      <c r="AN1965" s="99"/>
      <c r="AO1965" s="99"/>
      <c r="AP1965" s="99"/>
      <c r="AQ1965" s="99"/>
      <c r="AR1965" s="99"/>
      <c r="AS1965" s="99"/>
      <c r="AT1965" s="99"/>
      <c r="AU1965" s="99"/>
      <c r="AV1965" s="99"/>
      <c r="AW1965" s="99"/>
      <c r="AX1965" s="99"/>
      <c r="AY1965" s="99"/>
    </row>
    <row r="1966" spans="30:51" ht="13">
      <c r="AD1966" s="99"/>
      <c r="AE1966" s="99"/>
      <c r="AF1966" s="99"/>
      <c r="AG1966" s="99"/>
      <c r="AH1966" s="99"/>
      <c r="AI1966" s="99"/>
      <c r="AJ1966" s="99"/>
      <c r="AK1966" s="99"/>
      <c r="AL1966" s="99"/>
      <c r="AM1966" s="99"/>
      <c r="AN1966" s="99"/>
      <c r="AO1966" s="99"/>
      <c r="AP1966" s="99"/>
      <c r="AQ1966" s="99"/>
      <c r="AR1966" s="99"/>
      <c r="AS1966" s="99"/>
      <c r="AT1966" s="99"/>
      <c r="AU1966" s="99"/>
      <c r="AV1966" s="99"/>
      <c r="AW1966" s="99"/>
      <c r="AX1966" s="99"/>
      <c r="AY1966" s="99"/>
    </row>
    <row r="1967" spans="30:51" ht="13">
      <c r="AD1967" s="99"/>
      <c r="AE1967" s="99"/>
      <c r="AF1967" s="99"/>
      <c r="AG1967" s="99"/>
      <c r="AH1967" s="99"/>
      <c r="AI1967" s="99"/>
      <c r="AJ1967" s="99"/>
      <c r="AK1967" s="99"/>
      <c r="AL1967" s="99"/>
      <c r="AM1967" s="99"/>
      <c r="AN1967" s="99"/>
      <c r="AO1967" s="99"/>
      <c r="AP1967" s="99"/>
      <c r="AQ1967" s="99"/>
      <c r="AR1967" s="99"/>
      <c r="AS1967" s="99"/>
      <c r="AT1967" s="99"/>
      <c r="AU1967" s="99"/>
      <c r="AV1967" s="99"/>
      <c r="AW1967" s="99"/>
      <c r="AX1967" s="99"/>
      <c r="AY1967" s="99"/>
    </row>
    <row r="1968" spans="30:51" ht="13">
      <c r="AD1968" s="99"/>
      <c r="AE1968" s="99"/>
      <c r="AF1968" s="99"/>
      <c r="AG1968" s="99"/>
      <c r="AH1968" s="99"/>
      <c r="AI1968" s="99"/>
      <c r="AJ1968" s="99"/>
      <c r="AK1968" s="99"/>
      <c r="AL1968" s="99"/>
      <c r="AM1968" s="99"/>
      <c r="AN1968" s="99"/>
      <c r="AO1968" s="99"/>
      <c r="AP1968" s="99"/>
      <c r="AQ1968" s="99"/>
      <c r="AR1968" s="99"/>
      <c r="AS1968" s="99"/>
      <c r="AT1968" s="99"/>
      <c r="AU1968" s="99"/>
      <c r="AV1968" s="99"/>
      <c r="AW1968" s="99"/>
      <c r="AX1968" s="99"/>
      <c r="AY1968" s="99"/>
    </row>
    <row r="1969" spans="30:51" ht="13">
      <c r="AD1969" s="99"/>
      <c r="AE1969" s="99"/>
      <c r="AF1969" s="99"/>
      <c r="AG1969" s="99"/>
      <c r="AH1969" s="99"/>
      <c r="AI1969" s="99"/>
      <c r="AJ1969" s="99"/>
      <c r="AK1969" s="99"/>
      <c r="AL1969" s="99"/>
      <c r="AM1969" s="99"/>
      <c r="AN1969" s="99"/>
      <c r="AO1969" s="99"/>
      <c r="AP1969" s="99"/>
      <c r="AQ1969" s="99"/>
      <c r="AR1969" s="99"/>
      <c r="AS1969" s="99"/>
      <c r="AT1969" s="99"/>
      <c r="AU1969" s="99"/>
      <c r="AV1969" s="99"/>
      <c r="AW1969" s="99"/>
      <c r="AX1969" s="99"/>
      <c r="AY1969" s="99"/>
    </row>
    <row r="1970" spans="30:51" ht="13">
      <c r="AD1970" s="99"/>
      <c r="AE1970" s="99"/>
      <c r="AF1970" s="99"/>
      <c r="AG1970" s="99"/>
      <c r="AH1970" s="99"/>
      <c r="AI1970" s="99"/>
      <c r="AJ1970" s="99"/>
      <c r="AK1970" s="99"/>
      <c r="AL1970" s="99"/>
      <c r="AM1970" s="99"/>
      <c r="AN1970" s="99"/>
      <c r="AO1970" s="99"/>
      <c r="AP1970" s="99"/>
      <c r="AQ1970" s="99"/>
      <c r="AR1970" s="99"/>
      <c r="AS1970" s="99"/>
      <c r="AT1970" s="99"/>
      <c r="AU1970" s="99"/>
      <c r="AV1970" s="99"/>
      <c r="AW1970" s="99"/>
      <c r="AX1970" s="99"/>
      <c r="AY1970" s="99"/>
    </row>
    <row r="1971" spans="30:51" ht="13">
      <c r="AD1971" s="99"/>
      <c r="AE1971" s="99"/>
      <c r="AF1971" s="99"/>
      <c r="AG1971" s="99"/>
      <c r="AH1971" s="99"/>
      <c r="AI1971" s="99"/>
      <c r="AJ1971" s="99"/>
      <c r="AK1971" s="99"/>
      <c r="AL1971" s="99"/>
      <c r="AM1971" s="99"/>
      <c r="AN1971" s="99"/>
      <c r="AO1971" s="99"/>
      <c r="AP1971" s="99"/>
      <c r="AQ1971" s="99"/>
      <c r="AR1971" s="99"/>
      <c r="AS1971" s="99"/>
      <c r="AT1971" s="99"/>
      <c r="AU1971" s="99"/>
      <c r="AV1971" s="99"/>
      <c r="AW1971" s="99"/>
      <c r="AX1971" s="99"/>
      <c r="AY1971" s="99"/>
    </row>
    <row r="1972" spans="30:51" ht="13">
      <c r="AD1972" s="99"/>
      <c r="AE1972" s="99"/>
      <c r="AF1972" s="99"/>
      <c r="AG1972" s="99"/>
      <c r="AH1972" s="99"/>
      <c r="AI1972" s="99"/>
      <c r="AJ1972" s="99"/>
      <c r="AK1972" s="99"/>
      <c r="AL1972" s="99"/>
      <c r="AM1972" s="99"/>
      <c r="AN1972" s="99"/>
      <c r="AO1972" s="99"/>
      <c r="AP1972" s="99"/>
      <c r="AQ1972" s="99"/>
      <c r="AR1972" s="99"/>
      <c r="AS1972" s="99"/>
      <c r="AT1972" s="99"/>
      <c r="AU1972" s="99"/>
      <c r="AV1972" s="99"/>
      <c r="AW1972" s="99"/>
      <c r="AX1972" s="99"/>
      <c r="AY1972" s="99"/>
    </row>
    <row r="1973" spans="30:51" ht="13">
      <c r="AD1973" s="99"/>
      <c r="AE1973" s="99"/>
      <c r="AF1973" s="99"/>
      <c r="AG1973" s="99"/>
      <c r="AH1973" s="99"/>
      <c r="AI1973" s="99"/>
      <c r="AJ1973" s="99"/>
      <c r="AK1973" s="99"/>
      <c r="AL1973" s="99"/>
      <c r="AM1973" s="99"/>
      <c r="AN1973" s="99"/>
      <c r="AO1973" s="99"/>
      <c r="AP1973" s="99"/>
      <c r="AQ1973" s="99"/>
      <c r="AR1973" s="99"/>
      <c r="AS1973" s="99"/>
      <c r="AT1973" s="99"/>
      <c r="AU1973" s="99"/>
      <c r="AV1973" s="99"/>
      <c r="AW1973" s="99"/>
      <c r="AX1973" s="99"/>
      <c r="AY1973" s="99"/>
    </row>
    <row r="1974" spans="30:51" ht="13">
      <c r="AD1974" s="99"/>
      <c r="AE1974" s="99"/>
      <c r="AF1974" s="99"/>
      <c r="AG1974" s="99"/>
      <c r="AH1974" s="99"/>
      <c r="AI1974" s="99"/>
      <c r="AJ1974" s="99"/>
      <c r="AK1974" s="99"/>
      <c r="AL1974" s="99"/>
      <c r="AM1974" s="99"/>
      <c r="AN1974" s="99"/>
      <c r="AO1974" s="99"/>
      <c r="AP1974" s="99"/>
      <c r="AQ1974" s="99"/>
      <c r="AR1974" s="99"/>
      <c r="AS1974" s="99"/>
      <c r="AT1974" s="99"/>
      <c r="AU1974" s="99"/>
      <c r="AV1974" s="99"/>
      <c r="AW1974" s="99"/>
      <c r="AX1974" s="99"/>
      <c r="AY1974" s="99"/>
    </row>
    <row r="1975" spans="30:51" ht="13">
      <c r="AD1975" s="99"/>
      <c r="AE1975" s="99"/>
      <c r="AF1975" s="99"/>
      <c r="AG1975" s="99"/>
      <c r="AH1975" s="99"/>
      <c r="AI1975" s="99"/>
      <c r="AJ1975" s="99"/>
      <c r="AK1975" s="99"/>
      <c r="AL1975" s="99"/>
      <c r="AM1975" s="99"/>
      <c r="AN1975" s="99"/>
      <c r="AO1975" s="99"/>
      <c r="AP1975" s="99"/>
      <c r="AQ1975" s="99"/>
      <c r="AR1975" s="99"/>
      <c r="AS1975" s="99"/>
      <c r="AT1975" s="99"/>
      <c r="AU1975" s="99"/>
      <c r="AV1975" s="99"/>
      <c r="AW1975" s="99"/>
      <c r="AX1975" s="99"/>
      <c r="AY1975" s="99"/>
    </row>
    <row r="1976" spans="30:51" ht="13">
      <c r="AD1976" s="99"/>
      <c r="AE1976" s="99"/>
      <c r="AF1976" s="99"/>
      <c r="AG1976" s="99"/>
      <c r="AH1976" s="99"/>
      <c r="AI1976" s="99"/>
      <c r="AJ1976" s="99"/>
      <c r="AK1976" s="99"/>
      <c r="AL1976" s="99"/>
      <c r="AM1976" s="99"/>
      <c r="AN1976" s="99"/>
      <c r="AO1976" s="99"/>
      <c r="AP1976" s="99"/>
      <c r="AQ1976" s="99"/>
      <c r="AR1976" s="99"/>
      <c r="AS1976" s="99"/>
      <c r="AT1976" s="99"/>
      <c r="AU1976" s="99"/>
      <c r="AV1976" s="99"/>
      <c r="AW1976" s="99"/>
      <c r="AX1976" s="99"/>
      <c r="AY1976" s="99"/>
    </row>
    <row r="1977" spans="30:51" ht="13">
      <c r="AD1977" s="99"/>
      <c r="AE1977" s="99"/>
      <c r="AF1977" s="99"/>
      <c r="AG1977" s="99"/>
      <c r="AH1977" s="99"/>
      <c r="AI1977" s="99"/>
      <c r="AJ1977" s="99"/>
      <c r="AK1977" s="99"/>
      <c r="AL1977" s="99"/>
      <c r="AM1977" s="99"/>
      <c r="AN1977" s="99"/>
      <c r="AO1977" s="99"/>
      <c r="AP1977" s="99"/>
      <c r="AQ1977" s="99"/>
      <c r="AR1977" s="99"/>
      <c r="AS1977" s="99"/>
      <c r="AT1977" s="99"/>
      <c r="AU1977" s="99"/>
      <c r="AV1977" s="99"/>
      <c r="AW1977" s="99"/>
      <c r="AX1977" s="99"/>
      <c r="AY1977" s="99"/>
    </row>
    <row r="1978" spans="30:51" ht="13">
      <c r="AD1978" s="99"/>
      <c r="AE1978" s="99"/>
      <c r="AF1978" s="99"/>
      <c r="AG1978" s="99"/>
      <c r="AH1978" s="99"/>
      <c r="AI1978" s="99"/>
      <c r="AJ1978" s="99"/>
      <c r="AK1978" s="99"/>
      <c r="AL1978" s="99"/>
      <c r="AM1978" s="99"/>
      <c r="AN1978" s="99"/>
      <c r="AO1978" s="99"/>
      <c r="AP1978" s="99"/>
      <c r="AQ1978" s="99"/>
      <c r="AR1978" s="99"/>
      <c r="AS1978" s="99"/>
      <c r="AT1978" s="99"/>
      <c r="AU1978" s="99"/>
      <c r="AV1978" s="99"/>
      <c r="AW1978" s="99"/>
      <c r="AX1978" s="99"/>
      <c r="AY1978" s="99"/>
    </row>
    <row r="1979" spans="30:51" ht="13">
      <c r="AD1979" s="99"/>
      <c r="AE1979" s="99"/>
      <c r="AF1979" s="99"/>
      <c r="AG1979" s="99"/>
      <c r="AH1979" s="99"/>
      <c r="AI1979" s="99"/>
      <c r="AJ1979" s="99"/>
      <c r="AK1979" s="99"/>
      <c r="AL1979" s="99"/>
      <c r="AM1979" s="99"/>
      <c r="AN1979" s="99"/>
      <c r="AO1979" s="99"/>
      <c r="AP1979" s="99"/>
      <c r="AQ1979" s="99"/>
      <c r="AR1979" s="99"/>
      <c r="AS1979" s="99"/>
      <c r="AT1979" s="99"/>
      <c r="AU1979" s="99"/>
      <c r="AV1979" s="99"/>
      <c r="AW1979" s="99"/>
      <c r="AX1979" s="99"/>
      <c r="AY1979" s="99"/>
    </row>
    <row r="1980" spans="30:51" ht="13">
      <c r="AD1980" s="99"/>
      <c r="AE1980" s="99"/>
      <c r="AF1980" s="99"/>
      <c r="AG1980" s="99"/>
      <c r="AH1980" s="99"/>
      <c r="AI1980" s="99"/>
      <c r="AJ1980" s="99"/>
      <c r="AK1980" s="99"/>
      <c r="AL1980" s="99"/>
      <c r="AM1980" s="99"/>
      <c r="AN1980" s="99"/>
      <c r="AO1980" s="99"/>
      <c r="AP1980" s="99"/>
      <c r="AQ1980" s="99"/>
      <c r="AR1980" s="99"/>
      <c r="AS1980" s="99"/>
      <c r="AT1980" s="99"/>
      <c r="AU1980" s="99"/>
      <c r="AV1980" s="99"/>
      <c r="AW1980" s="99"/>
      <c r="AX1980" s="99"/>
      <c r="AY1980" s="99"/>
    </row>
    <row r="1981" spans="30:51" ht="13">
      <c r="AD1981" s="99"/>
      <c r="AE1981" s="99"/>
      <c r="AF1981" s="99"/>
      <c r="AG1981" s="99"/>
      <c r="AH1981" s="99"/>
      <c r="AI1981" s="99"/>
      <c r="AJ1981" s="99"/>
      <c r="AK1981" s="99"/>
      <c r="AL1981" s="99"/>
      <c r="AM1981" s="99"/>
      <c r="AN1981" s="99"/>
      <c r="AO1981" s="99"/>
      <c r="AP1981" s="99"/>
      <c r="AQ1981" s="99"/>
      <c r="AR1981" s="99"/>
      <c r="AS1981" s="99"/>
      <c r="AT1981" s="99"/>
      <c r="AU1981" s="99"/>
      <c r="AV1981" s="99"/>
      <c r="AW1981" s="99"/>
      <c r="AX1981" s="99"/>
      <c r="AY1981" s="99"/>
    </row>
    <row r="1982" spans="30:51" ht="13">
      <c r="AD1982" s="99"/>
      <c r="AE1982" s="99"/>
      <c r="AF1982" s="99"/>
      <c r="AG1982" s="99"/>
      <c r="AH1982" s="99"/>
      <c r="AI1982" s="99"/>
      <c r="AJ1982" s="99"/>
      <c r="AK1982" s="99"/>
      <c r="AL1982" s="99"/>
      <c r="AM1982" s="99"/>
      <c r="AN1982" s="99"/>
      <c r="AO1982" s="99"/>
      <c r="AP1982" s="99"/>
      <c r="AQ1982" s="99"/>
      <c r="AR1982" s="99"/>
      <c r="AS1982" s="99"/>
      <c r="AT1982" s="99"/>
      <c r="AU1982" s="99"/>
      <c r="AV1982" s="99"/>
      <c r="AW1982" s="99"/>
      <c r="AX1982" s="99"/>
      <c r="AY1982" s="99"/>
    </row>
    <row r="1983" spans="30:51" ht="13">
      <c r="AD1983" s="99"/>
      <c r="AE1983" s="99"/>
      <c r="AF1983" s="99"/>
      <c r="AG1983" s="99"/>
      <c r="AH1983" s="99"/>
      <c r="AI1983" s="99"/>
      <c r="AJ1983" s="99"/>
      <c r="AK1983" s="99"/>
      <c r="AL1983" s="99"/>
      <c r="AM1983" s="99"/>
      <c r="AN1983" s="99"/>
      <c r="AO1983" s="99"/>
      <c r="AP1983" s="99"/>
      <c r="AQ1983" s="99"/>
      <c r="AR1983" s="99"/>
      <c r="AS1983" s="99"/>
      <c r="AT1983" s="99"/>
      <c r="AU1983" s="99"/>
      <c r="AV1983" s="99"/>
      <c r="AW1983" s="99"/>
      <c r="AX1983" s="99"/>
      <c r="AY1983" s="99"/>
    </row>
    <row r="1984" spans="30:51" ht="13">
      <c r="AD1984" s="99"/>
      <c r="AE1984" s="99"/>
      <c r="AF1984" s="99"/>
      <c r="AG1984" s="99"/>
      <c r="AH1984" s="99"/>
      <c r="AI1984" s="99"/>
      <c r="AJ1984" s="99"/>
      <c r="AK1984" s="99"/>
      <c r="AL1984" s="99"/>
      <c r="AM1984" s="99"/>
      <c r="AN1984" s="99"/>
      <c r="AO1984" s="99"/>
      <c r="AP1984" s="99"/>
      <c r="AQ1984" s="99"/>
      <c r="AR1984" s="99"/>
      <c r="AS1984" s="99"/>
      <c r="AT1984" s="99"/>
      <c r="AU1984" s="99"/>
      <c r="AV1984" s="99"/>
      <c r="AW1984" s="99"/>
      <c r="AX1984" s="99"/>
      <c r="AY1984" s="99"/>
    </row>
    <row r="1985" spans="30:51" ht="13">
      <c r="AD1985" s="99"/>
      <c r="AE1985" s="99"/>
      <c r="AF1985" s="99"/>
      <c r="AG1985" s="99"/>
      <c r="AH1985" s="99"/>
      <c r="AI1985" s="99"/>
      <c r="AJ1985" s="99"/>
      <c r="AK1985" s="99"/>
      <c r="AL1985" s="99"/>
      <c r="AM1985" s="99"/>
      <c r="AN1985" s="99"/>
      <c r="AO1985" s="99"/>
      <c r="AP1985" s="99"/>
      <c r="AQ1985" s="99"/>
      <c r="AR1985" s="99"/>
      <c r="AS1985" s="99"/>
      <c r="AT1985" s="99"/>
      <c r="AU1985" s="99"/>
      <c r="AV1985" s="99"/>
      <c r="AW1985" s="99"/>
      <c r="AX1985" s="99"/>
      <c r="AY1985" s="99"/>
    </row>
    <row r="1986" spans="30:51" ht="13">
      <c r="AD1986" s="99"/>
      <c r="AE1986" s="99"/>
      <c r="AF1986" s="99"/>
      <c r="AG1986" s="99"/>
      <c r="AH1986" s="99"/>
      <c r="AI1986" s="99"/>
      <c r="AJ1986" s="99"/>
      <c r="AK1986" s="99"/>
      <c r="AL1986" s="99"/>
      <c r="AM1986" s="99"/>
      <c r="AN1986" s="99"/>
      <c r="AO1986" s="99"/>
      <c r="AP1986" s="99"/>
      <c r="AQ1986" s="99"/>
      <c r="AR1986" s="99"/>
      <c r="AS1986" s="99"/>
      <c r="AT1986" s="99"/>
      <c r="AU1986" s="99"/>
      <c r="AV1986" s="99"/>
      <c r="AW1986" s="99"/>
      <c r="AX1986" s="99"/>
      <c r="AY1986" s="99"/>
    </row>
    <row r="1987" spans="30:51" ht="13">
      <c r="AD1987" s="99"/>
      <c r="AE1987" s="99"/>
      <c r="AF1987" s="99"/>
      <c r="AG1987" s="99"/>
      <c r="AH1987" s="99"/>
      <c r="AI1987" s="99"/>
      <c r="AJ1987" s="99"/>
      <c r="AK1987" s="99"/>
      <c r="AL1987" s="99"/>
      <c r="AM1987" s="99"/>
      <c r="AN1987" s="99"/>
      <c r="AO1987" s="99"/>
      <c r="AP1987" s="99"/>
      <c r="AQ1987" s="99"/>
      <c r="AR1987" s="99"/>
      <c r="AS1987" s="99"/>
      <c r="AT1987" s="99"/>
      <c r="AU1987" s="99"/>
      <c r="AV1987" s="99"/>
      <c r="AW1987" s="99"/>
      <c r="AX1987" s="99"/>
      <c r="AY1987" s="99"/>
    </row>
    <row r="1988" spans="30:51" ht="13">
      <c r="AD1988" s="99"/>
      <c r="AE1988" s="99"/>
      <c r="AF1988" s="99"/>
      <c r="AG1988" s="99"/>
      <c r="AH1988" s="99"/>
      <c r="AI1988" s="99"/>
      <c r="AJ1988" s="99"/>
      <c r="AK1988" s="99"/>
      <c r="AL1988" s="99"/>
      <c r="AM1988" s="99"/>
      <c r="AN1988" s="99"/>
      <c r="AO1988" s="99"/>
      <c r="AP1988" s="99"/>
      <c r="AQ1988" s="99"/>
      <c r="AR1988" s="99"/>
      <c r="AS1988" s="99"/>
      <c r="AT1988" s="99"/>
      <c r="AU1988" s="99"/>
      <c r="AV1988" s="99"/>
      <c r="AW1988" s="99"/>
      <c r="AX1988" s="99"/>
      <c r="AY1988" s="99"/>
    </row>
    <row r="1989" spans="30:51" ht="13">
      <c r="AD1989" s="99"/>
      <c r="AE1989" s="99"/>
      <c r="AF1989" s="99"/>
      <c r="AG1989" s="99"/>
      <c r="AH1989" s="99"/>
      <c r="AI1989" s="99"/>
      <c r="AJ1989" s="99"/>
      <c r="AK1989" s="99"/>
      <c r="AL1989" s="99"/>
      <c r="AM1989" s="99"/>
      <c r="AN1989" s="99"/>
      <c r="AO1989" s="99"/>
      <c r="AP1989" s="99"/>
      <c r="AQ1989" s="99"/>
      <c r="AR1989" s="99"/>
      <c r="AS1989" s="99"/>
      <c r="AT1989" s="99"/>
      <c r="AU1989" s="99"/>
      <c r="AV1989" s="99"/>
      <c r="AW1989" s="99"/>
      <c r="AX1989" s="99"/>
      <c r="AY1989" s="99"/>
    </row>
    <row r="1990" spans="30:51" ht="13">
      <c r="AD1990" s="99"/>
      <c r="AE1990" s="99"/>
      <c r="AF1990" s="99"/>
      <c r="AG1990" s="99"/>
      <c r="AH1990" s="99"/>
      <c r="AI1990" s="99"/>
      <c r="AJ1990" s="99"/>
      <c r="AK1990" s="99"/>
      <c r="AL1990" s="99"/>
      <c r="AM1990" s="99"/>
      <c r="AN1990" s="99"/>
      <c r="AO1990" s="99"/>
      <c r="AP1990" s="99"/>
      <c r="AQ1990" s="99"/>
      <c r="AR1990" s="99"/>
      <c r="AS1990" s="99"/>
      <c r="AT1990" s="99"/>
      <c r="AU1990" s="99"/>
      <c r="AV1990" s="99"/>
      <c r="AW1990" s="99"/>
      <c r="AX1990" s="99"/>
      <c r="AY1990" s="99"/>
    </row>
    <row r="1991" spans="30:51" ht="13">
      <c r="AD1991" s="99"/>
      <c r="AE1991" s="99"/>
      <c r="AF1991" s="99"/>
      <c r="AG1991" s="99"/>
      <c r="AH1991" s="99"/>
      <c r="AI1991" s="99"/>
      <c r="AJ1991" s="99"/>
      <c r="AK1991" s="99"/>
      <c r="AL1991" s="99"/>
      <c r="AM1991" s="99"/>
      <c r="AN1991" s="99"/>
      <c r="AO1991" s="99"/>
      <c r="AP1991" s="99"/>
      <c r="AQ1991" s="99"/>
      <c r="AR1991" s="99"/>
      <c r="AS1991" s="99"/>
      <c r="AT1991" s="99"/>
      <c r="AU1991" s="99"/>
      <c r="AV1991" s="99"/>
      <c r="AW1991" s="99"/>
      <c r="AX1991" s="99"/>
      <c r="AY1991" s="99"/>
    </row>
    <row r="1992" spans="30:51" ht="13">
      <c r="AD1992" s="99"/>
      <c r="AE1992" s="99"/>
      <c r="AF1992" s="99"/>
      <c r="AG1992" s="99"/>
      <c r="AH1992" s="99"/>
      <c r="AI1992" s="99"/>
      <c r="AJ1992" s="99"/>
      <c r="AK1992" s="99"/>
      <c r="AL1992" s="99"/>
      <c r="AM1992" s="99"/>
      <c r="AN1992" s="99"/>
      <c r="AO1992" s="99"/>
      <c r="AP1992" s="99"/>
      <c r="AQ1992" s="99"/>
      <c r="AR1992" s="99"/>
      <c r="AS1992" s="99"/>
      <c r="AT1992" s="99"/>
      <c r="AU1992" s="99"/>
      <c r="AV1992" s="99"/>
      <c r="AW1992" s="99"/>
      <c r="AX1992" s="99"/>
      <c r="AY1992" s="99"/>
    </row>
    <row r="1993" spans="30:51" ht="13">
      <c r="AD1993" s="99"/>
      <c r="AE1993" s="99"/>
      <c r="AF1993" s="99"/>
      <c r="AG1993" s="99"/>
      <c r="AH1993" s="99"/>
      <c r="AI1993" s="99"/>
      <c r="AJ1993" s="99"/>
      <c r="AK1993" s="99"/>
      <c r="AL1993" s="99"/>
      <c r="AM1993" s="99"/>
      <c r="AN1993" s="99"/>
      <c r="AO1993" s="99"/>
      <c r="AP1993" s="99"/>
      <c r="AQ1993" s="99"/>
      <c r="AR1993" s="99"/>
      <c r="AS1993" s="99"/>
      <c r="AT1993" s="99"/>
      <c r="AU1993" s="99"/>
      <c r="AV1993" s="99"/>
      <c r="AW1993" s="99"/>
      <c r="AX1993" s="99"/>
      <c r="AY1993" s="99"/>
    </row>
    <row r="1994" spans="30:51" ht="13">
      <c r="AD1994" s="99"/>
      <c r="AE1994" s="99"/>
      <c r="AF1994" s="99"/>
      <c r="AG1994" s="99"/>
      <c r="AH1994" s="99"/>
      <c r="AI1994" s="99"/>
      <c r="AJ1994" s="99"/>
      <c r="AK1994" s="99"/>
      <c r="AL1994" s="99"/>
      <c r="AM1994" s="99"/>
      <c r="AN1994" s="99"/>
      <c r="AO1994" s="99"/>
      <c r="AP1994" s="99"/>
      <c r="AQ1994" s="99"/>
      <c r="AR1994" s="99"/>
      <c r="AS1994" s="99"/>
      <c r="AT1994" s="99"/>
      <c r="AU1994" s="99"/>
      <c r="AV1994" s="99"/>
      <c r="AW1994" s="99"/>
      <c r="AX1994" s="99"/>
      <c r="AY1994" s="99"/>
    </row>
    <row r="1995" spans="30:51" ht="13">
      <c r="AD1995" s="99"/>
      <c r="AE1995" s="99"/>
      <c r="AF1995" s="99"/>
      <c r="AG1995" s="99"/>
      <c r="AH1995" s="99"/>
      <c r="AI1995" s="99"/>
      <c r="AJ1995" s="99"/>
      <c r="AK1995" s="99"/>
      <c r="AL1995" s="99"/>
      <c r="AM1995" s="99"/>
      <c r="AN1995" s="99"/>
      <c r="AO1995" s="99"/>
      <c r="AP1995" s="99"/>
      <c r="AQ1995" s="99"/>
      <c r="AR1995" s="99"/>
      <c r="AS1995" s="99"/>
      <c r="AT1995" s="99"/>
      <c r="AU1995" s="99"/>
      <c r="AV1995" s="99"/>
      <c r="AW1995" s="99"/>
      <c r="AX1995" s="99"/>
      <c r="AY1995" s="99"/>
    </row>
    <row r="1996" spans="30:51" ht="13">
      <c r="AD1996" s="99"/>
      <c r="AE1996" s="99"/>
      <c r="AF1996" s="99"/>
      <c r="AG1996" s="99"/>
      <c r="AH1996" s="99"/>
      <c r="AI1996" s="99"/>
      <c r="AJ1996" s="99"/>
      <c r="AK1996" s="99"/>
      <c r="AL1996" s="99"/>
      <c r="AM1996" s="99"/>
      <c r="AN1996" s="99"/>
      <c r="AO1996" s="99"/>
      <c r="AP1996" s="99"/>
      <c r="AQ1996" s="99"/>
      <c r="AR1996" s="99"/>
      <c r="AS1996" s="99"/>
      <c r="AT1996" s="99"/>
      <c r="AU1996" s="99"/>
      <c r="AV1996" s="99"/>
      <c r="AW1996" s="99"/>
      <c r="AX1996" s="99"/>
      <c r="AY1996" s="99"/>
    </row>
    <row r="1997" spans="30:51" ht="13">
      <c r="AD1997" s="99"/>
      <c r="AE1997" s="99"/>
      <c r="AF1997" s="99"/>
      <c r="AG1997" s="99"/>
      <c r="AH1997" s="99"/>
      <c r="AI1997" s="99"/>
      <c r="AJ1997" s="99"/>
      <c r="AK1997" s="99"/>
      <c r="AL1997" s="99"/>
      <c r="AM1997" s="99"/>
      <c r="AN1997" s="99"/>
      <c r="AO1997" s="99"/>
      <c r="AP1997" s="99"/>
      <c r="AQ1997" s="99"/>
      <c r="AR1997" s="99"/>
      <c r="AS1997" s="99"/>
      <c r="AT1997" s="99"/>
      <c r="AU1997" s="99"/>
      <c r="AV1997" s="99"/>
      <c r="AW1997" s="99"/>
      <c r="AX1997" s="99"/>
      <c r="AY1997" s="99"/>
    </row>
    <row r="1998" spans="30:51" ht="13">
      <c r="AD1998" s="99"/>
      <c r="AE1998" s="99"/>
      <c r="AF1998" s="99"/>
      <c r="AG1998" s="99"/>
      <c r="AH1998" s="99"/>
      <c r="AI1998" s="99"/>
      <c r="AJ1998" s="99"/>
      <c r="AK1998" s="99"/>
      <c r="AL1998" s="99"/>
      <c r="AM1998" s="99"/>
      <c r="AN1998" s="99"/>
      <c r="AO1998" s="99"/>
      <c r="AP1998" s="99"/>
      <c r="AQ1998" s="99"/>
      <c r="AR1998" s="99"/>
      <c r="AS1998" s="99"/>
      <c r="AT1998" s="99"/>
      <c r="AU1998" s="99"/>
      <c r="AV1998" s="99"/>
      <c r="AW1998" s="99"/>
      <c r="AX1998" s="99"/>
      <c r="AY1998" s="99"/>
    </row>
    <row r="1999" spans="30:51" ht="13">
      <c r="AD1999" s="99"/>
      <c r="AE1999" s="99"/>
      <c r="AF1999" s="99"/>
      <c r="AG1999" s="99"/>
      <c r="AH1999" s="99"/>
      <c r="AI1999" s="99"/>
      <c r="AJ1999" s="99"/>
      <c r="AK1999" s="99"/>
      <c r="AL1999" s="99"/>
      <c r="AM1999" s="99"/>
      <c r="AN1999" s="99"/>
      <c r="AO1999" s="99"/>
      <c r="AP1999" s="99"/>
      <c r="AQ1999" s="99"/>
      <c r="AR1999" s="99"/>
      <c r="AS1999" s="99"/>
      <c r="AT1999" s="99"/>
      <c r="AU1999" s="99"/>
      <c r="AV1999" s="99"/>
      <c r="AW1999" s="99"/>
      <c r="AX1999" s="99"/>
      <c r="AY1999" s="99"/>
    </row>
    <row r="2000" spans="30:51" ht="13">
      <c r="AD2000" s="99"/>
      <c r="AE2000" s="99"/>
      <c r="AF2000" s="99"/>
      <c r="AG2000" s="99"/>
      <c r="AH2000" s="99"/>
      <c r="AI2000" s="99"/>
      <c r="AJ2000" s="99"/>
      <c r="AK2000" s="99"/>
      <c r="AL2000" s="99"/>
      <c r="AM2000" s="99"/>
      <c r="AN2000" s="99"/>
      <c r="AO2000" s="99"/>
      <c r="AP2000" s="99"/>
      <c r="AQ2000" s="99"/>
      <c r="AR2000" s="99"/>
      <c r="AS2000" s="99"/>
      <c r="AT2000" s="99"/>
      <c r="AU2000" s="99"/>
      <c r="AV2000" s="99"/>
      <c r="AW2000" s="99"/>
      <c r="AX2000" s="99"/>
      <c r="AY2000" s="99"/>
    </row>
    <row r="2001" spans="30:51" ht="13">
      <c r="AD2001" s="99"/>
      <c r="AE2001" s="99"/>
      <c r="AF2001" s="99"/>
      <c r="AG2001" s="99"/>
      <c r="AH2001" s="99"/>
      <c r="AI2001" s="99"/>
      <c r="AJ2001" s="99"/>
      <c r="AK2001" s="99"/>
      <c r="AL2001" s="99"/>
      <c r="AM2001" s="99"/>
      <c r="AN2001" s="99"/>
      <c r="AO2001" s="99"/>
      <c r="AP2001" s="99"/>
      <c r="AQ2001" s="99"/>
      <c r="AR2001" s="99"/>
      <c r="AS2001" s="99"/>
      <c r="AT2001" s="99"/>
      <c r="AU2001" s="99"/>
      <c r="AV2001" s="99"/>
      <c r="AW2001" s="99"/>
      <c r="AX2001" s="99"/>
      <c r="AY2001" s="99"/>
    </row>
    <row r="2002" spans="30:51" ht="13">
      <c r="AD2002" s="99"/>
      <c r="AE2002" s="99"/>
      <c r="AF2002" s="99"/>
      <c r="AG2002" s="99"/>
      <c r="AH2002" s="99"/>
      <c r="AI2002" s="99"/>
      <c r="AJ2002" s="99"/>
      <c r="AK2002" s="99"/>
      <c r="AL2002" s="99"/>
      <c r="AM2002" s="99"/>
      <c r="AN2002" s="99"/>
      <c r="AO2002" s="99"/>
      <c r="AP2002" s="99"/>
      <c r="AQ2002" s="99"/>
      <c r="AR2002" s="99"/>
      <c r="AS2002" s="99"/>
      <c r="AT2002" s="99"/>
      <c r="AU2002" s="99"/>
      <c r="AV2002" s="99"/>
      <c r="AW2002" s="99"/>
      <c r="AX2002" s="99"/>
      <c r="AY2002" s="99"/>
    </row>
    <row r="2003" spans="30:51" ht="13">
      <c r="AD2003" s="99"/>
      <c r="AE2003" s="99"/>
      <c r="AF2003" s="99"/>
      <c r="AG2003" s="99"/>
      <c r="AH2003" s="99"/>
      <c r="AI2003" s="99"/>
      <c r="AJ2003" s="99"/>
      <c r="AK2003" s="99"/>
      <c r="AL2003" s="99"/>
      <c r="AM2003" s="99"/>
      <c r="AN2003" s="99"/>
      <c r="AO2003" s="99"/>
      <c r="AP2003" s="99"/>
      <c r="AQ2003" s="99"/>
      <c r="AR2003" s="99"/>
      <c r="AS2003" s="99"/>
      <c r="AT2003" s="99"/>
      <c r="AU2003" s="99"/>
      <c r="AV2003" s="99"/>
      <c r="AW2003" s="99"/>
      <c r="AX2003" s="99"/>
      <c r="AY2003" s="99"/>
    </row>
    <row r="2004" spans="30:51" ht="13">
      <c r="AD2004" s="99"/>
      <c r="AE2004" s="99"/>
      <c r="AF2004" s="99"/>
      <c r="AG2004" s="99"/>
      <c r="AH2004" s="99"/>
      <c r="AI2004" s="99"/>
      <c r="AJ2004" s="99"/>
      <c r="AK2004" s="99"/>
      <c r="AL2004" s="99"/>
      <c r="AM2004" s="99"/>
      <c r="AN2004" s="99"/>
      <c r="AO2004" s="99"/>
      <c r="AP2004" s="99"/>
      <c r="AQ2004" s="99"/>
      <c r="AR2004" s="99"/>
      <c r="AS2004" s="99"/>
      <c r="AT2004" s="99"/>
      <c r="AU2004" s="99"/>
      <c r="AV2004" s="99"/>
      <c r="AW2004" s="99"/>
      <c r="AX2004" s="99"/>
      <c r="AY2004" s="99"/>
    </row>
    <row r="2005" spans="30:51" ht="13">
      <c r="AD2005" s="99"/>
      <c r="AE2005" s="99"/>
      <c r="AF2005" s="99"/>
      <c r="AG2005" s="99"/>
      <c r="AH2005" s="99"/>
      <c r="AI2005" s="99"/>
      <c r="AJ2005" s="99"/>
      <c r="AK2005" s="99"/>
      <c r="AL2005" s="99"/>
      <c r="AM2005" s="99"/>
      <c r="AN2005" s="99"/>
      <c r="AO2005" s="99"/>
      <c r="AP2005" s="99"/>
      <c r="AQ2005" s="99"/>
      <c r="AR2005" s="99"/>
      <c r="AS2005" s="99"/>
      <c r="AT2005" s="99"/>
      <c r="AU2005" s="99"/>
      <c r="AV2005" s="99"/>
      <c r="AW2005" s="99"/>
      <c r="AX2005" s="99"/>
      <c r="AY2005" s="99"/>
    </row>
    <row r="2006" spans="30:51" ht="13">
      <c r="AD2006" s="99"/>
      <c r="AE2006" s="99"/>
      <c r="AF2006" s="99"/>
      <c r="AG2006" s="99"/>
      <c r="AH2006" s="99"/>
      <c r="AI2006" s="99"/>
      <c r="AJ2006" s="99"/>
      <c r="AK2006" s="99"/>
      <c r="AL2006" s="99"/>
      <c r="AM2006" s="99"/>
      <c r="AN2006" s="99"/>
      <c r="AO2006" s="99"/>
      <c r="AP2006" s="99"/>
      <c r="AQ2006" s="99"/>
      <c r="AR2006" s="99"/>
      <c r="AS2006" s="99"/>
      <c r="AT2006" s="99"/>
      <c r="AU2006" s="99"/>
      <c r="AV2006" s="99"/>
      <c r="AW2006" s="99"/>
      <c r="AX2006" s="99"/>
      <c r="AY2006" s="99"/>
    </row>
    <row r="2007" spans="30:51" ht="13">
      <c r="AD2007" s="99"/>
      <c r="AE2007" s="99"/>
      <c r="AF2007" s="99"/>
      <c r="AG2007" s="99"/>
      <c r="AH2007" s="99"/>
      <c r="AI2007" s="99"/>
      <c r="AJ2007" s="99"/>
      <c r="AK2007" s="99"/>
      <c r="AL2007" s="99"/>
      <c r="AM2007" s="99"/>
      <c r="AN2007" s="99"/>
      <c r="AO2007" s="99"/>
      <c r="AP2007" s="99"/>
      <c r="AQ2007" s="99"/>
      <c r="AR2007" s="99"/>
      <c r="AS2007" s="99"/>
      <c r="AT2007" s="99"/>
      <c r="AU2007" s="99"/>
      <c r="AV2007" s="99"/>
      <c r="AW2007" s="99"/>
      <c r="AX2007" s="99"/>
      <c r="AY2007" s="99"/>
    </row>
    <row r="2008" spans="30:51" ht="13">
      <c r="AD2008" s="99"/>
      <c r="AE2008" s="99"/>
      <c r="AF2008" s="99"/>
      <c r="AG2008" s="99"/>
      <c r="AH2008" s="99"/>
      <c r="AI2008" s="99"/>
      <c r="AJ2008" s="99"/>
      <c r="AK2008" s="99"/>
      <c r="AL2008" s="99"/>
      <c r="AM2008" s="99"/>
      <c r="AN2008" s="99"/>
      <c r="AO2008" s="99"/>
      <c r="AP2008" s="99"/>
      <c r="AQ2008" s="99"/>
      <c r="AR2008" s="99"/>
      <c r="AS2008" s="99"/>
      <c r="AT2008" s="99"/>
      <c r="AU2008" s="99"/>
      <c r="AV2008" s="99"/>
      <c r="AW2008" s="99"/>
      <c r="AX2008" s="99"/>
      <c r="AY2008" s="99"/>
    </row>
    <row r="2009" spans="30:51" ht="13">
      <c r="AD2009" s="99"/>
      <c r="AE2009" s="99"/>
      <c r="AF2009" s="99"/>
      <c r="AG2009" s="99"/>
      <c r="AH2009" s="99"/>
      <c r="AI2009" s="99"/>
      <c r="AJ2009" s="99"/>
      <c r="AK2009" s="99"/>
      <c r="AL2009" s="99"/>
      <c r="AM2009" s="99"/>
      <c r="AN2009" s="99"/>
      <c r="AO2009" s="99"/>
      <c r="AP2009" s="99"/>
      <c r="AQ2009" s="99"/>
      <c r="AR2009" s="99"/>
      <c r="AS2009" s="99"/>
      <c r="AT2009" s="99"/>
      <c r="AU2009" s="99"/>
      <c r="AV2009" s="99"/>
      <c r="AW2009" s="99"/>
      <c r="AX2009" s="99"/>
      <c r="AY2009" s="99"/>
    </row>
    <row r="2010" spans="30:51" ht="13">
      <c r="AD2010" s="99"/>
      <c r="AE2010" s="99"/>
      <c r="AF2010" s="99"/>
      <c r="AG2010" s="99"/>
      <c r="AH2010" s="99"/>
      <c r="AI2010" s="99"/>
      <c r="AJ2010" s="99"/>
      <c r="AK2010" s="99"/>
      <c r="AL2010" s="99"/>
      <c r="AM2010" s="99"/>
      <c r="AN2010" s="99"/>
      <c r="AO2010" s="99"/>
      <c r="AP2010" s="99"/>
      <c r="AQ2010" s="99"/>
      <c r="AR2010" s="99"/>
      <c r="AS2010" s="99"/>
      <c r="AT2010" s="99"/>
      <c r="AU2010" s="99"/>
      <c r="AV2010" s="99"/>
      <c r="AW2010" s="99"/>
      <c r="AX2010" s="99"/>
      <c r="AY2010" s="99"/>
    </row>
    <row r="2011" spans="30:51" ht="13">
      <c r="AD2011" s="99"/>
      <c r="AE2011" s="99"/>
      <c r="AF2011" s="99"/>
      <c r="AG2011" s="99"/>
      <c r="AH2011" s="99"/>
      <c r="AI2011" s="99"/>
      <c r="AJ2011" s="99"/>
      <c r="AK2011" s="99"/>
      <c r="AL2011" s="99"/>
      <c r="AM2011" s="99"/>
      <c r="AN2011" s="99"/>
      <c r="AO2011" s="99"/>
      <c r="AP2011" s="99"/>
      <c r="AQ2011" s="99"/>
      <c r="AR2011" s="99"/>
      <c r="AS2011" s="99"/>
      <c r="AT2011" s="99"/>
      <c r="AU2011" s="99"/>
      <c r="AV2011" s="99"/>
      <c r="AW2011" s="99"/>
      <c r="AX2011" s="99"/>
      <c r="AY2011" s="99"/>
    </row>
    <row r="2012" spans="30:51" ht="13">
      <c r="AD2012" s="99"/>
      <c r="AE2012" s="99"/>
      <c r="AF2012" s="99"/>
      <c r="AG2012" s="99"/>
      <c r="AH2012" s="99"/>
      <c r="AI2012" s="99"/>
      <c r="AJ2012" s="99"/>
      <c r="AK2012" s="99"/>
      <c r="AL2012" s="99"/>
      <c r="AM2012" s="99"/>
      <c r="AN2012" s="99"/>
      <c r="AO2012" s="99"/>
      <c r="AP2012" s="99"/>
      <c r="AQ2012" s="99"/>
      <c r="AR2012" s="99"/>
      <c r="AS2012" s="99"/>
      <c r="AT2012" s="99"/>
      <c r="AU2012" s="99"/>
      <c r="AV2012" s="99"/>
      <c r="AW2012" s="99"/>
      <c r="AX2012" s="99"/>
      <c r="AY2012" s="99"/>
    </row>
    <row r="2013" spans="30:51" ht="13">
      <c r="AD2013" s="99"/>
      <c r="AE2013" s="99"/>
      <c r="AF2013" s="99"/>
      <c r="AG2013" s="99"/>
      <c r="AH2013" s="99"/>
      <c r="AI2013" s="99"/>
      <c r="AJ2013" s="99"/>
      <c r="AK2013" s="99"/>
      <c r="AL2013" s="99"/>
      <c r="AM2013" s="99"/>
      <c r="AN2013" s="99"/>
      <c r="AO2013" s="99"/>
      <c r="AP2013" s="99"/>
      <c r="AQ2013" s="99"/>
      <c r="AR2013" s="99"/>
      <c r="AS2013" s="99"/>
      <c r="AT2013" s="99"/>
      <c r="AU2013" s="99"/>
      <c r="AV2013" s="99"/>
      <c r="AW2013" s="99"/>
      <c r="AX2013" s="99"/>
      <c r="AY2013" s="99"/>
    </row>
    <row r="2014" spans="30:51" ht="13">
      <c r="AD2014" s="99"/>
      <c r="AE2014" s="99"/>
      <c r="AF2014" s="99"/>
      <c r="AG2014" s="99"/>
      <c r="AH2014" s="99"/>
      <c r="AI2014" s="99"/>
      <c r="AJ2014" s="99"/>
      <c r="AK2014" s="99"/>
      <c r="AL2014" s="99"/>
      <c r="AM2014" s="99"/>
      <c r="AN2014" s="99"/>
      <c r="AO2014" s="99"/>
      <c r="AP2014" s="99"/>
      <c r="AQ2014" s="99"/>
      <c r="AR2014" s="99"/>
      <c r="AS2014" s="99"/>
      <c r="AT2014" s="99"/>
      <c r="AU2014" s="99"/>
      <c r="AV2014" s="99"/>
      <c r="AW2014" s="99"/>
      <c r="AX2014" s="99"/>
      <c r="AY2014" s="99"/>
    </row>
    <row r="2015" spans="30:51" ht="13">
      <c r="AD2015" s="99"/>
      <c r="AE2015" s="99"/>
      <c r="AF2015" s="99"/>
      <c r="AG2015" s="99"/>
      <c r="AH2015" s="99"/>
      <c r="AI2015" s="99"/>
      <c r="AJ2015" s="99"/>
      <c r="AK2015" s="99"/>
      <c r="AL2015" s="99"/>
      <c r="AM2015" s="99"/>
      <c r="AN2015" s="99"/>
      <c r="AO2015" s="99"/>
      <c r="AP2015" s="99"/>
      <c r="AQ2015" s="99"/>
      <c r="AR2015" s="99"/>
      <c r="AS2015" s="99"/>
      <c r="AT2015" s="99"/>
      <c r="AU2015" s="99"/>
      <c r="AV2015" s="99"/>
      <c r="AW2015" s="99"/>
      <c r="AX2015" s="99"/>
      <c r="AY2015" s="99"/>
    </row>
    <row r="2016" spans="30:51" ht="13">
      <c r="AD2016" s="99"/>
      <c r="AE2016" s="99"/>
      <c r="AF2016" s="99"/>
      <c r="AG2016" s="99"/>
      <c r="AH2016" s="99"/>
      <c r="AI2016" s="99"/>
      <c r="AJ2016" s="99"/>
      <c r="AK2016" s="99"/>
      <c r="AL2016" s="99"/>
      <c r="AM2016" s="99"/>
      <c r="AN2016" s="99"/>
      <c r="AO2016" s="99"/>
      <c r="AP2016" s="99"/>
      <c r="AQ2016" s="99"/>
      <c r="AR2016" s="99"/>
      <c r="AS2016" s="99"/>
      <c r="AT2016" s="99"/>
      <c r="AU2016" s="99"/>
      <c r="AV2016" s="99"/>
      <c r="AW2016" s="99"/>
      <c r="AX2016" s="99"/>
      <c r="AY2016" s="99"/>
    </row>
    <row r="2017" spans="30:51" ht="13">
      <c r="AD2017" s="99"/>
      <c r="AE2017" s="99"/>
      <c r="AF2017" s="99"/>
      <c r="AG2017" s="99"/>
      <c r="AH2017" s="99"/>
      <c r="AI2017" s="99"/>
      <c r="AJ2017" s="99"/>
      <c r="AK2017" s="99"/>
      <c r="AL2017" s="99"/>
      <c r="AM2017" s="99"/>
      <c r="AN2017" s="99"/>
      <c r="AO2017" s="99"/>
      <c r="AP2017" s="99"/>
      <c r="AQ2017" s="99"/>
      <c r="AR2017" s="99"/>
      <c r="AS2017" s="99"/>
      <c r="AT2017" s="99"/>
      <c r="AU2017" s="99"/>
      <c r="AV2017" s="99"/>
      <c r="AW2017" s="99"/>
      <c r="AX2017" s="99"/>
      <c r="AY2017" s="99"/>
    </row>
    <row r="2018" spans="30:51" ht="13">
      <c r="AD2018" s="99"/>
      <c r="AE2018" s="99"/>
      <c r="AF2018" s="99"/>
      <c r="AG2018" s="99"/>
      <c r="AH2018" s="99"/>
      <c r="AI2018" s="99"/>
      <c r="AJ2018" s="99"/>
      <c r="AK2018" s="99"/>
      <c r="AL2018" s="99"/>
      <c r="AM2018" s="99"/>
      <c r="AN2018" s="99"/>
      <c r="AO2018" s="99"/>
      <c r="AP2018" s="99"/>
      <c r="AQ2018" s="99"/>
      <c r="AR2018" s="99"/>
      <c r="AS2018" s="99"/>
      <c r="AT2018" s="99"/>
      <c r="AU2018" s="99"/>
      <c r="AV2018" s="99"/>
      <c r="AW2018" s="99"/>
      <c r="AX2018" s="99"/>
      <c r="AY2018" s="99"/>
    </row>
    <row r="2019" spans="30:51" ht="13">
      <c r="AD2019" s="99"/>
      <c r="AE2019" s="99"/>
      <c r="AF2019" s="99"/>
      <c r="AG2019" s="99"/>
      <c r="AH2019" s="99"/>
      <c r="AI2019" s="99"/>
      <c r="AJ2019" s="99"/>
      <c r="AK2019" s="99"/>
      <c r="AL2019" s="99"/>
      <c r="AM2019" s="99"/>
      <c r="AN2019" s="99"/>
      <c r="AO2019" s="99"/>
      <c r="AP2019" s="99"/>
      <c r="AQ2019" s="99"/>
      <c r="AR2019" s="99"/>
      <c r="AS2019" s="99"/>
      <c r="AT2019" s="99"/>
      <c r="AU2019" s="99"/>
      <c r="AV2019" s="99"/>
      <c r="AW2019" s="99"/>
      <c r="AX2019" s="99"/>
      <c r="AY2019" s="99"/>
    </row>
    <row r="2020" spans="30:51" ht="13">
      <c r="AD2020" s="99"/>
      <c r="AE2020" s="99"/>
      <c r="AF2020" s="99"/>
      <c r="AG2020" s="99"/>
      <c r="AH2020" s="99"/>
      <c r="AI2020" s="99"/>
      <c r="AJ2020" s="99"/>
      <c r="AK2020" s="99"/>
      <c r="AL2020" s="99"/>
      <c r="AM2020" s="99"/>
      <c r="AN2020" s="99"/>
      <c r="AO2020" s="99"/>
      <c r="AP2020" s="99"/>
      <c r="AQ2020" s="99"/>
      <c r="AR2020" s="99"/>
      <c r="AS2020" s="99"/>
      <c r="AT2020" s="99"/>
      <c r="AU2020" s="99"/>
      <c r="AV2020" s="99"/>
      <c r="AW2020" s="99"/>
      <c r="AX2020" s="99"/>
      <c r="AY2020" s="99"/>
    </row>
    <row r="2021" spans="30:51" ht="13">
      <c r="AD2021" s="99"/>
      <c r="AE2021" s="99"/>
      <c r="AF2021" s="99"/>
      <c r="AG2021" s="99"/>
      <c r="AH2021" s="99"/>
      <c r="AI2021" s="99"/>
      <c r="AJ2021" s="99"/>
      <c r="AK2021" s="99"/>
      <c r="AL2021" s="99"/>
      <c r="AM2021" s="99"/>
      <c r="AN2021" s="99"/>
      <c r="AO2021" s="99"/>
      <c r="AP2021" s="99"/>
      <c r="AQ2021" s="99"/>
      <c r="AR2021" s="99"/>
      <c r="AS2021" s="99"/>
      <c r="AT2021" s="99"/>
      <c r="AU2021" s="99"/>
      <c r="AV2021" s="99"/>
      <c r="AW2021" s="99"/>
      <c r="AX2021" s="99"/>
      <c r="AY2021" s="99"/>
    </row>
    <row r="2022" spans="30:51" ht="13">
      <c r="AD2022" s="99"/>
      <c r="AE2022" s="99"/>
      <c r="AF2022" s="99"/>
      <c r="AG2022" s="99"/>
      <c r="AH2022" s="99"/>
      <c r="AI2022" s="99"/>
      <c r="AJ2022" s="99"/>
      <c r="AK2022" s="99"/>
      <c r="AL2022" s="99"/>
      <c r="AM2022" s="99"/>
      <c r="AN2022" s="99"/>
      <c r="AO2022" s="99"/>
      <c r="AP2022" s="99"/>
      <c r="AQ2022" s="99"/>
      <c r="AR2022" s="99"/>
      <c r="AS2022" s="99"/>
      <c r="AT2022" s="99"/>
      <c r="AU2022" s="99"/>
      <c r="AV2022" s="99"/>
      <c r="AW2022" s="99"/>
      <c r="AX2022" s="99"/>
      <c r="AY2022" s="99"/>
    </row>
    <row r="2023" spans="30:51" ht="13">
      <c r="AD2023" s="99"/>
      <c r="AE2023" s="99"/>
      <c r="AF2023" s="99"/>
      <c r="AG2023" s="99"/>
      <c r="AH2023" s="99"/>
      <c r="AI2023" s="99"/>
      <c r="AJ2023" s="99"/>
      <c r="AK2023" s="99"/>
      <c r="AL2023" s="99"/>
      <c r="AM2023" s="99"/>
      <c r="AN2023" s="99"/>
      <c r="AO2023" s="99"/>
      <c r="AP2023" s="99"/>
      <c r="AQ2023" s="99"/>
      <c r="AR2023" s="99"/>
      <c r="AS2023" s="99"/>
      <c r="AT2023" s="99"/>
      <c r="AU2023" s="99"/>
      <c r="AV2023" s="99"/>
      <c r="AW2023" s="99"/>
      <c r="AX2023" s="99"/>
      <c r="AY2023" s="99"/>
    </row>
    <row r="2024" spans="30:51" ht="13">
      <c r="AD2024" s="99"/>
      <c r="AE2024" s="99"/>
      <c r="AF2024" s="99"/>
      <c r="AG2024" s="99"/>
      <c r="AH2024" s="99"/>
      <c r="AI2024" s="99"/>
      <c r="AJ2024" s="99"/>
      <c r="AK2024" s="99"/>
      <c r="AL2024" s="99"/>
      <c r="AM2024" s="99"/>
      <c r="AN2024" s="99"/>
      <c r="AO2024" s="99"/>
      <c r="AP2024" s="99"/>
      <c r="AQ2024" s="99"/>
      <c r="AR2024" s="99"/>
      <c r="AS2024" s="99"/>
      <c r="AT2024" s="99"/>
      <c r="AU2024" s="99"/>
      <c r="AV2024" s="99"/>
      <c r="AW2024" s="99"/>
      <c r="AX2024" s="99"/>
      <c r="AY2024" s="99"/>
    </row>
    <row r="2025" spans="30:51" ht="13">
      <c r="AD2025" s="99"/>
      <c r="AE2025" s="99"/>
      <c r="AF2025" s="99"/>
      <c r="AG2025" s="99"/>
      <c r="AH2025" s="99"/>
      <c r="AI2025" s="99"/>
      <c r="AJ2025" s="99"/>
      <c r="AK2025" s="99"/>
      <c r="AL2025" s="99"/>
      <c r="AM2025" s="99"/>
      <c r="AN2025" s="99"/>
      <c r="AO2025" s="99"/>
      <c r="AP2025" s="99"/>
      <c r="AQ2025" s="99"/>
      <c r="AR2025" s="99"/>
      <c r="AS2025" s="99"/>
      <c r="AT2025" s="99"/>
      <c r="AU2025" s="99"/>
      <c r="AV2025" s="99"/>
      <c r="AW2025" s="99"/>
      <c r="AX2025" s="99"/>
      <c r="AY2025" s="99"/>
    </row>
    <row r="2026" spans="30:51" ht="13">
      <c r="AD2026" s="99"/>
      <c r="AE2026" s="99"/>
      <c r="AF2026" s="99"/>
      <c r="AG2026" s="99"/>
      <c r="AH2026" s="99"/>
      <c r="AI2026" s="99"/>
      <c r="AJ2026" s="99"/>
      <c r="AK2026" s="99"/>
      <c r="AL2026" s="99"/>
      <c r="AM2026" s="99"/>
      <c r="AN2026" s="99"/>
      <c r="AO2026" s="99"/>
      <c r="AP2026" s="99"/>
      <c r="AQ2026" s="99"/>
      <c r="AR2026" s="99"/>
      <c r="AS2026" s="99"/>
      <c r="AT2026" s="99"/>
      <c r="AU2026" s="99"/>
      <c r="AV2026" s="99"/>
      <c r="AW2026" s="99"/>
      <c r="AX2026" s="99"/>
      <c r="AY2026" s="99"/>
    </row>
    <row r="2027" spans="30:51" ht="13">
      <c r="AD2027" s="99"/>
      <c r="AE2027" s="99"/>
      <c r="AF2027" s="99"/>
      <c r="AG2027" s="99"/>
      <c r="AH2027" s="99"/>
      <c r="AI2027" s="99"/>
      <c r="AJ2027" s="99"/>
      <c r="AK2027" s="99"/>
      <c r="AL2027" s="99"/>
      <c r="AM2027" s="99"/>
      <c r="AN2027" s="99"/>
      <c r="AO2027" s="99"/>
      <c r="AP2027" s="99"/>
      <c r="AQ2027" s="99"/>
      <c r="AR2027" s="99"/>
      <c r="AS2027" s="99"/>
      <c r="AT2027" s="99"/>
      <c r="AU2027" s="99"/>
      <c r="AV2027" s="99"/>
      <c r="AW2027" s="99"/>
      <c r="AX2027" s="99"/>
      <c r="AY2027" s="99"/>
    </row>
    <row r="2028" spans="30:51" ht="13">
      <c r="AD2028" s="99"/>
      <c r="AE2028" s="99"/>
      <c r="AF2028" s="99"/>
      <c r="AG2028" s="99"/>
      <c r="AH2028" s="99"/>
      <c r="AI2028" s="99"/>
      <c r="AJ2028" s="99"/>
      <c r="AK2028" s="99"/>
      <c r="AL2028" s="99"/>
      <c r="AM2028" s="99"/>
      <c r="AN2028" s="99"/>
      <c r="AO2028" s="99"/>
      <c r="AP2028" s="99"/>
      <c r="AQ2028" s="99"/>
      <c r="AR2028" s="99"/>
      <c r="AS2028" s="99"/>
      <c r="AT2028" s="99"/>
      <c r="AU2028" s="99"/>
      <c r="AV2028" s="99"/>
      <c r="AW2028" s="99"/>
      <c r="AX2028" s="99"/>
      <c r="AY2028" s="99"/>
    </row>
    <row r="2029" spans="30:51" ht="13">
      <c r="AD2029" s="99"/>
      <c r="AE2029" s="99"/>
      <c r="AF2029" s="99"/>
      <c r="AG2029" s="99"/>
      <c r="AH2029" s="99"/>
      <c r="AI2029" s="99"/>
      <c r="AJ2029" s="99"/>
      <c r="AK2029" s="99"/>
      <c r="AL2029" s="99"/>
      <c r="AM2029" s="99"/>
      <c r="AN2029" s="99"/>
      <c r="AO2029" s="99"/>
      <c r="AP2029" s="99"/>
      <c r="AQ2029" s="99"/>
      <c r="AR2029" s="99"/>
      <c r="AS2029" s="99"/>
      <c r="AT2029" s="99"/>
      <c r="AU2029" s="99"/>
      <c r="AV2029" s="99"/>
      <c r="AW2029" s="99"/>
      <c r="AX2029" s="99"/>
      <c r="AY2029" s="99"/>
    </row>
    <row r="2030" spans="30:51" ht="13">
      <c r="AD2030" s="99"/>
      <c r="AE2030" s="99"/>
      <c r="AF2030" s="99"/>
      <c r="AG2030" s="99"/>
      <c r="AH2030" s="99"/>
      <c r="AI2030" s="99"/>
      <c r="AJ2030" s="99"/>
      <c r="AK2030" s="99"/>
      <c r="AL2030" s="99"/>
      <c r="AM2030" s="99"/>
      <c r="AN2030" s="99"/>
      <c r="AO2030" s="99"/>
      <c r="AP2030" s="99"/>
      <c r="AQ2030" s="99"/>
      <c r="AR2030" s="99"/>
      <c r="AS2030" s="99"/>
      <c r="AT2030" s="99"/>
      <c r="AU2030" s="99"/>
      <c r="AV2030" s="99"/>
      <c r="AW2030" s="99"/>
      <c r="AX2030" s="99"/>
      <c r="AY2030" s="99"/>
    </row>
    <row r="2031" spans="30:51" ht="13">
      <c r="AD2031" s="99"/>
      <c r="AE2031" s="99"/>
      <c r="AF2031" s="99"/>
      <c r="AG2031" s="99"/>
      <c r="AH2031" s="99"/>
      <c r="AI2031" s="99"/>
      <c r="AJ2031" s="99"/>
      <c r="AK2031" s="99"/>
      <c r="AL2031" s="99"/>
      <c r="AM2031" s="99"/>
      <c r="AN2031" s="99"/>
      <c r="AO2031" s="99"/>
      <c r="AP2031" s="99"/>
      <c r="AQ2031" s="99"/>
      <c r="AR2031" s="99"/>
      <c r="AS2031" s="99"/>
      <c r="AT2031" s="99"/>
      <c r="AU2031" s="99"/>
      <c r="AV2031" s="99"/>
      <c r="AW2031" s="99"/>
      <c r="AX2031" s="99"/>
      <c r="AY2031" s="99"/>
    </row>
    <row r="2032" spans="30:51" ht="13">
      <c r="AD2032" s="99"/>
      <c r="AE2032" s="99"/>
      <c r="AF2032" s="99"/>
      <c r="AG2032" s="99"/>
      <c r="AH2032" s="99"/>
      <c r="AI2032" s="99"/>
      <c r="AJ2032" s="99"/>
      <c r="AK2032" s="99"/>
      <c r="AL2032" s="99"/>
      <c r="AM2032" s="99"/>
      <c r="AN2032" s="99"/>
      <c r="AO2032" s="99"/>
      <c r="AP2032" s="99"/>
      <c r="AQ2032" s="99"/>
      <c r="AR2032" s="99"/>
      <c r="AS2032" s="99"/>
      <c r="AT2032" s="99"/>
      <c r="AU2032" s="99"/>
      <c r="AV2032" s="99"/>
      <c r="AW2032" s="99"/>
      <c r="AX2032" s="99"/>
      <c r="AY2032" s="99"/>
    </row>
    <row r="2033" spans="30:51" ht="13">
      <c r="AD2033" s="99"/>
      <c r="AE2033" s="99"/>
      <c r="AF2033" s="99"/>
      <c r="AG2033" s="99"/>
      <c r="AH2033" s="99"/>
      <c r="AI2033" s="99"/>
      <c r="AJ2033" s="99"/>
      <c r="AK2033" s="99"/>
      <c r="AL2033" s="99"/>
      <c r="AM2033" s="99"/>
      <c r="AN2033" s="99"/>
      <c r="AO2033" s="99"/>
      <c r="AP2033" s="99"/>
      <c r="AQ2033" s="99"/>
      <c r="AR2033" s="99"/>
      <c r="AS2033" s="99"/>
      <c r="AT2033" s="99"/>
      <c r="AU2033" s="99"/>
      <c r="AV2033" s="99"/>
      <c r="AW2033" s="99"/>
      <c r="AX2033" s="99"/>
      <c r="AY2033" s="99"/>
    </row>
    <row r="2034" spans="30:51" ht="13">
      <c r="AD2034" s="99"/>
      <c r="AE2034" s="99"/>
      <c r="AF2034" s="99"/>
      <c r="AG2034" s="99"/>
      <c r="AH2034" s="99"/>
      <c r="AI2034" s="99"/>
      <c r="AJ2034" s="99"/>
      <c r="AK2034" s="99"/>
      <c r="AL2034" s="99"/>
      <c r="AM2034" s="99"/>
      <c r="AN2034" s="99"/>
      <c r="AO2034" s="99"/>
      <c r="AP2034" s="99"/>
      <c r="AQ2034" s="99"/>
      <c r="AR2034" s="99"/>
      <c r="AS2034" s="99"/>
      <c r="AT2034" s="99"/>
      <c r="AU2034" s="99"/>
      <c r="AV2034" s="99"/>
      <c r="AW2034" s="99"/>
      <c r="AX2034" s="99"/>
      <c r="AY2034" s="99"/>
    </row>
    <row r="2035" spans="30:51" ht="13">
      <c r="AD2035" s="99"/>
      <c r="AE2035" s="99"/>
      <c r="AF2035" s="99"/>
      <c r="AG2035" s="99"/>
      <c r="AH2035" s="99"/>
      <c r="AI2035" s="99"/>
      <c r="AJ2035" s="99"/>
      <c r="AK2035" s="99"/>
      <c r="AL2035" s="99"/>
      <c r="AM2035" s="99"/>
      <c r="AN2035" s="99"/>
      <c r="AO2035" s="99"/>
      <c r="AP2035" s="99"/>
      <c r="AQ2035" s="99"/>
      <c r="AR2035" s="99"/>
      <c r="AS2035" s="99"/>
      <c r="AT2035" s="99"/>
      <c r="AU2035" s="99"/>
      <c r="AV2035" s="99"/>
      <c r="AW2035" s="99"/>
      <c r="AX2035" s="99"/>
      <c r="AY2035" s="99"/>
    </row>
    <row r="2036" spans="30:51" ht="13">
      <c r="AD2036" s="99"/>
      <c r="AE2036" s="99"/>
      <c r="AF2036" s="99"/>
      <c r="AG2036" s="99"/>
      <c r="AH2036" s="99"/>
      <c r="AI2036" s="99"/>
      <c r="AJ2036" s="99"/>
      <c r="AK2036" s="99"/>
      <c r="AL2036" s="99"/>
      <c r="AM2036" s="99"/>
      <c r="AN2036" s="99"/>
      <c r="AO2036" s="99"/>
      <c r="AP2036" s="99"/>
      <c r="AQ2036" s="99"/>
      <c r="AR2036" s="99"/>
      <c r="AS2036" s="99"/>
      <c r="AT2036" s="99"/>
      <c r="AU2036" s="99"/>
      <c r="AV2036" s="99"/>
      <c r="AW2036" s="99"/>
      <c r="AX2036" s="99"/>
      <c r="AY2036" s="99"/>
    </row>
    <row r="2037" spans="30:51" ht="13">
      <c r="AD2037" s="99"/>
      <c r="AE2037" s="99"/>
      <c r="AF2037" s="99"/>
      <c r="AG2037" s="99"/>
      <c r="AH2037" s="99"/>
      <c r="AI2037" s="99"/>
      <c r="AJ2037" s="99"/>
      <c r="AK2037" s="99"/>
      <c r="AL2037" s="99"/>
      <c r="AM2037" s="99"/>
      <c r="AN2037" s="99"/>
      <c r="AO2037" s="99"/>
      <c r="AP2037" s="99"/>
      <c r="AQ2037" s="99"/>
      <c r="AR2037" s="99"/>
      <c r="AS2037" s="99"/>
      <c r="AT2037" s="99"/>
      <c r="AU2037" s="99"/>
      <c r="AV2037" s="99"/>
      <c r="AW2037" s="99"/>
      <c r="AX2037" s="99"/>
      <c r="AY2037" s="99"/>
    </row>
    <row r="2038" spans="30:51" ht="13">
      <c r="AD2038" s="99"/>
      <c r="AE2038" s="99"/>
      <c r="AF2038" s="99"/>
      <c r="AG2038" s="99"/>
      <c r="AH2038" s="99"/>
      <c r="AI2038" s="99"/>
      <c r="AJ2038" s="99"/>
      <c r="AK2038" s="99"/>
      <c r="AL2038" s="99"/>
      <c r="AM2038" s="99"/>
      <c r="AN2038" s="99"/>
      <c r="AO2038" s="99"/>
      <c r="AP2038" s="99"/>
      <c r="AQ2038" s="99"/>
      <c r="AR2038" s="99"/>
      <c r="AS2038" s="99"/>
      <c r="AT2038" s="99"/>
      <c r="AU2038" s="99"/>
      <c r="AV2038" s="99"/>
      <c r="AW2038" s="99"/>
      <c r="AX2038" s="99"/>
      <c r="AY2038" s="99"/>
    </row>
    <row r="2039" spans="30:51" ht="13">
      <c r="AD2039" s="99"/>
      <c r="AE2039" s="99"/>
      <c r="AF2039" s="99"/>
      <c r="AG2039" s="99"/>
      <c r="AH2039" s="99"/>
      <c r="AI2039" s="99"/>
      <c r="AJ2039" s="99"/>
      <c r="AK2039" s="99"/>
      <c r="AL2039" s="99"/>
      <c r="AM2039" s="99"/>
      <c r="AN2039" s="99"/>
      <c r="AO2039" s="99"/>
      <c r="AP2039" s="99"/>
      <c r="AQ2039" s="99"/>
      <c r="AR2039" s="99"/>
      <c r="AS2039" s="99"/>
      <c r="AT2039" s="99"/>
      <c r="AU2039" s="99"/>
      <c r="AV2039" s="99"/>
      <c r="AW2039" s="99"/>
      <c r="AX2039" s="99"/>
      <c r="AY2039" s="99"/>
    </row>
    <row r="2040" spans="30:51" ht="13">
      <c r="AD2040" s="99"/>
      <c r="AE2040" s="99"/>
      <c r="AF2040" s="99"/>
      <c r="AG2040" s="99"/>
      <c r="AH2040" s="99"/>
      <c r="AI2040" s="99"/>
      <c r="AJ2040" s="99"/>
      <c r="AK2040" s="99"/>
      <c r="AL2040" s="99"/>
      <c r="AM2040" s="99"/>
      <c r="AN2040" s="99"/>
      <c r="AO2040" s="99"/>
      <c r="AP2040" s="99"/>
      <c r="AQ2040" s="99"/>
      <c r="AR2040" s="99"/>
      <c r="AS2040" s="99"/>
      <c r="AT2040" s="99"/>
      <c r="AU2040" s="99"/>
      <c r="AV2040" s="99"/>
      <c r="AW2040" s="99"/>
      <c r="AX2040" s="99"/>
      <c r="AY2040" s="99"/>
    </row>
    <row r="2041" spans="30:51" ht="13">
      <c r="AD2041" s="99"/>
      <c r="AE2041" s="99"/>
      <c r="AF2041" s="99"/>
      <c r="AG2041" s="99"/>
      <c r="AH2041" s="99"/>
      <c r="AI2041" s="99"/>
      <c r="AJ2041" s="99"/>
      <c r="AK2041" s="99"/>
      <c r="AL2041" s="99"/>
      <c r="AM2041" s="99"/>
      <c r="AN2041" s="99"/>
      <c r="AO2041" s="99"/>
      <c r="AP2041" s="99"/>
      <c r="AQ2041" s="99"/>
      <c r="AR2041" s="99"/>
      <c r="AS2041" s="99"/>
      <c r="AT2041" s="99"/>
      <c r="AU2041" s="99"/>
      <c r="AV2041" s="99"/>
      <c r="AW2041" s="99"/>
      <c r="AX2041" s="99"/>
      <c r="AY2041" s="99"/>
    </row>
    <row r="2042" spans="30:51" ht="13">
      <c r="AD2042" s="99"/>
      <c r="AE2042" s="99"/>
      <c r="AF2042" s="99"/>
      <c r="AG2042" s="99"/>
      <c r="AH2042" s="99"/>
      <c r="AI2042" s="99"/>
      <c r="AJ2042" s="99"/>
      <c r="AK2042" s="99"/>
      <c r="AL2042" s="99"/>
      <c r="AM2042" s="99"/>
      <c r="AN2042" s="99"/>
      <c r="AO2042" s="99"/>
      <c r="AP2042" s="99"/>
      <c r="AQ2042" s="99"/>
      <c r="AR2042" s="99"/>
      <c r="AS2042" s="99"/>
      <c r="AT2042" s="99"/>
      <c r="AU2042" s="99"/>
      <c r="AV2042" s="99"/>
      <c r="AW2042" s="99"/>
      <c r="AX2042" s="99"/>
      <c r="AY2042" s="99"/>
    </row>
    <row r="2043" spans="30:51" ht="13">
      <c r="AD2043" s="99"/>
      <c r="AE2043" s="99"/>
      <c r="AF2043" s="99"/>
      <c r="AG2043" s="99"/>
      <c r="AH2043" s="99"/>
      <c r="AI2043" s="99"/>
      <c r="AJ2043" s="99"/>
      <c r="AK2043" s="99"/>
      <c r="AL2043" s="99"/>
      <c r="AM2043" s="99"/>
      <c r="AN2043" s="99"/>
      <c r="AO2043" s="99"/>
      <c r="AP2043" s="99"/>
      <c r="AQ2043" s="99"/>
      <c r="AR2043" s="99"/>
      <c r="AS2043" s="99"/>
      <c r="AT2043" s="99"/>
      <c r="AU2043" s="99"/>
      <c r="AV2043" s="99"/>
      <c r="AW2043" s="99"/>
      <c r="AX2043" s="99"/>
      <c r="AY2043" s="99"/>
    </row>
    <row r="2044" spans="30:51" ht="13">
      <c r="AD2044" s="99"/>
      <c r="AE2044" s="99"/>
      <c r="AF2044" s="99"/>
      <c r="AG2044" s="99"/>
      <c r="AH2044" s="99"/>
      <c r="AI2044" s="99"/>
      <c r="AJ2044" s="99"/>
      <c r="AK2044" s="99"/>
      <c r="AL2044" s="99"/>
      <c r="AM2044" s="99"/>
      <c r="AN2044" s="99"/>
      <c r="AO2044" s="99"/>
      <c r="AP2044" s="99"/>
      <c r="AQ2044" s="99"/>
      <c r="AR2044" s="99"/>
      <c r="AS2044" s="99"/>
      <c r="AT2044" s="99"/>
      <c r="AU2044" s="99"/>
      <c r="AV2044" s="99"/>
      <c r="AW2044" s="99"/>
      <c r="AX2044" s="99"/>
      <c r="AY2044" s="99"/>
    </row>
    <row r="2045" spans="30:51" ht="13">
      <c r="AD2045" s="99"/>
      <c r="AE2045" s="99"/>
      <c r="AF2045" s="99"/>
      <c r="AG2045" s="99"/>
      <c r="AH2045" s="99"/>
      <c r="AI2045" s="99"/>
      <c r="AJ2045" s="99"/>
      <c r="AK2045" s="99"/>
      <c r="AL2045" s="99"/>
      <c r="AM2045" s="99"/>
      <c r="AN2045" s="99"/>
      <c r="AO2045" s="99"/>
      <c r="AP2045" s="99"/>
      <c r="AQ2045" s="99"/>
      <c r="AR2045" s="99"/>
      <c r="AS2045" s="99"/>
      <c r="AT2045" s="99"/>
      <c r="AU2045" s="99"/>
      <c r="AV2045" s="99"/>
      <c r="AW2045" s="99"/>
      <c r="AX2045" s="99"/>
      <c r="AY2045" s="99"/>
    </row>
    <row r="2046" spans="30:51" ht="13">
      <c r="AD2046" s="99"/>
      <c r="AE2046" s="99"/>
      <c r="AF2046" s="99"/>
      <c r="AG2046" s="99"/>
      <c r="AH2046" s="99"/>
      <c r="AI2046" s="99"/>
      <c r="AJ2046" s="99"/>
      <c r="AK2046" s="99"/>
      <c r="AL2046" s="99"/>
      <c r="AM2046" s="99"/>
      <c r="AN2046" s="99"/>
      <c r="AO2046" s="99"/>
      <c r="AP2046" s="99"/>
      <c r="AQ2046" s="99"/>
      <c r="AR2046" s="99"/>
      <c r="AS2046" s="99"/>
      <c r="AT2046" s="99"/>
      <c r="AU2046" s="99"/>
      <c r="AV2046" s="99"/>
      <c r="AW2046" s="99"/>
      <c r="AX2046" s="99"/>
      <c r="AY2046" s="99"/>
    </row>
    <row r="2047" spans="30:51" ht="13">
      <c r="AD2047" s="99"/>
      <c r="AE2047" s="99"/>
      <c r="AF2047" s="99"/>
      <c r="AG2047" s="99"/>
      <c r="AH2047" s="99"/>
      <c r="AI2047" s="99"/>
      <c r="AJ2047" s="99"/>
      <c r="AK2047" s="99"/>
      <c r="AL2047" s="99"/>
      <c r="AM2047" s="99"/>
      <c r="AN2047" s="99"/>
      <c r="AO2047" s="99"/>
      <c r="AP2047" s="99"/>
      <c r="AQ2047" s="99"/>
      <c r="AR2047" s="99"/>
      <c r="AS2047" s="99"/>
      <c r="AT2047" s="99"/>
      <c r="AU2047" s="99"/>
      <c r="AV2047" s="99"/>
      <c r="AW2047" s="99"/>
      <c r="AX2047" s="99"/>
      <c r="AY2047" s="99"/>
    </row>
    <row r="2048" spans="30:51" ht="13">
      <c r="AD2048" s="99"/>
      <c r="AE2048" s="99"/>
      <c r="AF2048" s="99"/>
      <c r="AG2048" s="99"/>
      <c r="AH2048" s="99"/>
      <c r="AI2048" s="99"/>
      <c r="AJ2048" s="99"/>
      <c r="AK2048" s="99"/>
      <c r="AL2048" s="99"/>
      <c r="AM2048" s="99"/>
      <c r="AN2048" s="99"/>
      <c r="AO2048" s="99"/>
      <c r="AP2048" s="99"/>
      <c r="AQ2048" s="99"/>
      <c r="AR2048" s="99"/>
      <c r="AS2048" s="99"/>
      <c r="AT2048" s="99"/>
      <c r="AU2048" s="99"/>
      <c r="AV2048" s="99"/>
      <c r="AW2048" s="99"/>
      <c r="AX2048" s="99"/>
      <c r="AY2048" s="99"/>
    </row>
    <row r="2049" spans="30:51" ht="13">
      <c r="AD2049" s="99"/>
      <c r="AE2049" s="99"/>
      <c r="AF2049" s="99"/>
      <c r="AG2049" s="99"/>
      <c r="AH2049" s="99"/>
      <c r="AI2049" s="99"/>
      <c r="AJ2049" s="99"/>
      <c r="AK2049" s="99"/>
      <c r="AL2049" s="99"/>
      <c r="AM2049" s="99"/>
      <c r="AN2049" s="99"/>
      <c r="AO2049" s="99"/>
      <c r="AP2049" s="99"/>
      <c r="AQ2049" s="99"/>
      <c r="AR2049" s="99"/>
      <c r="AS2049" s="99"/>
      <c r="AT2049" s="99"/>
      <c r="AU2049" s="99"/>
      <c r="AV2049" s="99"/>
      <c r="AW2049" s="99"/>
      <c r="AX2049" s="99"/>
      <c r="AY2049" s="99"/>
    </row>
    <row r="2050" spans="30:51" ht="13">
      <c r="AD2050" s="99"/>
      <c r="AE2050" s="99"/>
      <c r="AF2050" s="99"/>
      <c r="AG2050" s="99"/>
      <c r="AH2050" s="99"/>
      <c r="AI2050" s="99"/>
      <c r="AJ2050" s="99"/>
      <c r="AK2050" s="99"/>
      <c r="AL2050" s="99"/>
      <c r="AM2050" s="99"/>
      <c r="AN2050" s="99"/>
      <c r="AO2050" s="99"/>
      <c r="AP2050" s="99"/>
      <c r="AQ2050" s="99"/>
      <c r="AR2050" s="99"/>
      <c r="AS2050" s="99"/>
      <c r="AT2050" s="99"/>
      <c r="AU2050" s="99"/>
      <c r="AV2050" s="99"/>
      <c r="AW2050" s="99"/>
      <c r="AX2050" s="99"/>
      <c r="AY2050" s="99"/>
    </row>
    <row r="2051" spans="30:51" ht="13">
      <c r="AD2051" s="99"/>
      <c r="AE2051" s="99"/>
      <c r="AF2051" s="99"/>
      <c r="AG2051" s="99"/>
      <c r="AH2051" s="99"/>
      <c r="AI2051" s="99"/>
      <c r="AJ2051" s="99"/>
      <c r="AK2051" s="99"/>
      <c r="AL2051" s="99"/>
      <c r="AM2051" s="99"/>
      <c r="AN2051" s="99"/>
      <c r="AO2051" s="99"/>
      <c r="AP2051" s="99"/>
      <c r="AQ2051" s="99"/>
      <c r="AR2051" s="99"/>
      <c r="AS2051" s="99"/>
      <c r="AT2051" s="99"/>
      <c r="AU2051" s="99"/>
      <c r="AV2051" s="99"/>
      <c r="AW2051" s="99"/>
      <c r="AX2051" s="99"/>
      <c r="AY2051" s="99"/>
    </row>
    <row r="2052" spans="30:51" ht="13">
      <c r="AD2052" s="99"/>
      <c r="AE2052" s="99"/>
      <c r="AF2052" s="99"/>
      <c r="AG2052" s="99"/>
      <c r="AH2052" s="99"/>
      <c r="AI2052" s="99"/>
      <c r="AJ2052" s="99"/>
      <c r="AK2052" s="99"/>
      <c r="AL2052" s="99"/>
      <c r="AM2052" s="99"/>
      <c r="AN2052" s="99"/>
      <c r="AO2052" s="99"/>
      <c r="AP2052" s="99"/>
      <c r="AQ2052" s="99"/>
      <c r="AR2052" s="99"/>
      <c r="AS2052" s="99"/>
      <c r="AT2052" s="99"/>
      <c r="AU2052" s="99"/>
      <c r="AV2052" s="99"/>
      <c r="AW2052" s="99"/>
      <c r="AX2052" s="99"/>
      <c r="AY2052" s="99"/>
    </row>
    <row r="2053" spans="30:51" ht="13">
      <c r="AD2053" s="99"/>
      <c r="AE2053" s="99"/>
      <c r="AF2053" s="99"/>
      <c r="AG2053" s="99"/>
      <c r="AH2053" s="99"/>
      <c r="AI2053" s="99"/>
      <c r="AJ2053" s="99"/>
      <c r="AK2053" s="99"/>
      <c r="AL2053" s="99"/>
      <c r="AM2053" s="99"/>
      <c r="AN2053" s="99"/>
      <c r="AO2053" s="99"/>
      <c r="AP2053" s="99"/>
      <c r="AQ2053" s="99"/>
      <c r="AR2053" s="99"/>
      <c r="AS2053" s="99"/>
      <c r="AT2053" s="99"/>
      <c r="AU2053" s="99"/>
      <c r="AV2053" s="99"/>
      <c r="AW2053" s="99"/>
      <c r="AX2053" s="99"/>
      <c r="AY2053" s="99"/>
    </row>
    <row r="2054" spans="30:51" ht="13">
      <c r="AD2054" s="99"/>
      <c r="AE2054" s="99"/>
      <c r="AF2054" s="99"/>
      <c r="AG2054" s="99"/>
      <c r="AH2054" s="99"/>
      <c r="AI2054" s="99"/>
      <c r="AJ2054" s="99"/>
      <c r="AK2054" s="99"/>
      <c r="AL2054" s="99"/>
      <c r="AM2054" s="99"/>
      <c r="AN2054" s="99"/>
      <c r="AO2054" s="99"/>
      <c r="AP2054" s="99"/>
      <c r="AQ2054" s="99"/>
      <c r="AR2054" s="99"/>
      <c r="AS2054" s="99"/>
      <c r="AT2054" s="99"/>
      <c r="AU2054" s="99"/>
      <c r="AV2054" s="99"/>
      <c r="AW2054" s="99"/>
      <c r="AX2054" s="99"/>
      <c r="AY2054" s="99"/>
    </row>
    <row r="2055" spans="30:51" ht="13">
      <c r="AD2055" s="99"/>
      <c r="AE2055" s="99"/>
      <c r="AF2055" s="99"/>
      <c r="AG2055" s="99"/>
      <c r="AH2055" s="99"/>
      <c r="AI2055" s="99"/>
      <c r="AJ2055" s="99"/>
      <c r="AK2055" s="99"/>
      <c r="AL2055" s="99"/>
      <c r="AM2055" s="99"/>
      <c r="AN2055" s="99"/>
      <c r="AO2055" s="99"/>
      <c r="AP2055" s="99"/>
      <c r="AQ2055" s="99"/>
      <c r="AR2055" s="99"/>
      <c r="AS2055" s="99"/>
      <c r="AT2055" s="99"/>
      <c r="AU2055" s="99"/>
      <c r="AV2055" s="99"/>
      <c r="AW2055" s="99"/>
      <c r="AX2055" s="99"/>
      <c r="AY2055" s="99"/>
    </row>
    <row r="2056" spans="30:51" ht="13">
      <c r="AD2056" s="99"/>
      <c r="AE2056" s="99"/>
      <c r="AF2056" s="99"/>
      <c r="AG2056" s="99"/>
      <c r="AH2056" s="99"/>
      <c r="AI2056" s="99"/>
      <c r="AJ2056" s="99"/>
      <c r="AK2056" s="99"/>
      <c r="AL2056" s="99"/>
      <c r="AM2056" s="99"/>
      <c r="AN2056" s="99"/>
      <c r="AO2056" s="99"/>
      <c r="AP2056" s="99"/>
      <c r="AQ2056" s="99"/>
      <c r="AR2056" s="99"/>
      <c r="AS2056" s="99"/>
      <c r="AT2056" s="99"/>
      <c r="AU2056" s="99"/>
      <c r="AV2056" s="99"/>
      <c r="AW2056" s="99"/>
      <c r="AX2056" s="99"/>
      <c r="AY2056" s="99"/>
    </row>
    <row r="2057" spans="30:51" ht="13">
      <c r="AD2057" s="99"/>
      <c r="AE2057" s="99"/>
      <c r="AF2057" s="99"/>
      <c r="AG2057" s="99"/>
      <c r="AH2057" s="99"/>
      <c r="AI2057" s="99"/>
      <c r="AJ2057" s="99"/>
      <c r="AK2057" s="99"/>
      <c r="AL2057" s="99"/>
      <c r="AM2057" s="99"/>
      <c r="AN2057" s="99"/>
      <c r="AO2057" s="99"/>
      <c r="AP2057" s="99"/>
      <c r="AQ2057" s="99"/>
      <c r="AR2057" s="99"/>
      <c r="AS2057" s="99"/>
      <c r="AT2057" s="99"/>
      <c r="AU2057" s="99"/>
      <c r="AV2057" s="99"/>
      <c r="AW2057" s="99"/>
      <c r="AX2057" s="99"/>
      <c r="AY2057" s="99"/>
    </row>
    <row r="2058" spans="30:51" ht="13">
      <c r="AD2058" s="99"/>
      <c r="AE2058" s="99"/>
      <c r="AF2058" s="99"/>
      <c r="AG2058" s="99"/>
      <c r="AH2058" s="99"/>
      <c r="AI2058" s="99"/>
      <c r="AJ2058" s="99"/>
      <c r="AK2058" s="99"/>
      <c r="AL2058" s="99"/>
      <c r="AM2058" s="99"/>
      <c r="AN2058" s="99"/>
      <c r="AO2058" s="99"/>
      <c r="AP2058" s="99"/>
      <c r="AQ2058" s="99"/>
      <c r="AR2058" s="99"/>
      <c r="AS2058" s="99"/>
      <c r="AT2058" s="99"/>
      <c r="AU2058" s="99"/>
      <c r="AV2058" s="99"/>
      <c r="AW2058" s="99"/>
      <c r="AX2058" s="99"/>
      <c r="AY2058" s="99"/>
    </row>
    <row r="2059" spans="30:51" ht="13">
      <c r="AD2059" s="99"/>
      <c r="AE2059" s="99"/>
      <c r="AF2059" s="99"/>
      <c r="AG2059" s="99"/>
      <c r="AH2059" s="99"/>
      <c r="AI2059" s="99"/>
      <c r="AJ2059" s="99"/>
      <c r="AK2059" s="99"/>
      <c r="AL2059" s="99"/>
      <c r="AM2059" s="99"/>
      <c r="AN2059" s="99"/>
      <c r="AO2059" s="99"/>
      <c r="AP2059" s="99"/>
      <c r="AQ2059" s="99"/>
      <c r="AR2059" s="99"/>
      <c r="AS2059" s="99"/>
      <c r="AT2059" s="99"/>
      <c r="AU2059" s="99"/>
      <c r="AV2059" s="99"/>
      <c r="AW2059" s="99"/>
      <c r="AX2059" s="99"/>
      <c r="AY2059" s="99"/>
    </row>
    <row r="2060" spans="30:51" ht="13">
      <c r="AD2060" s="99"/>
      <c r="AE2060" s="99"/>
      <c r="AF2060" s="99"/>
      <c r="AG2060" s="99"/>
      <c r="AH2060" s="99"/>
      <c r="AI2060" s="99"/>
      <c r="AJ2060" s="99"/>
      <c r="AK2060" s="99"/>
      <c r="AL2060" s="99"/>
      <c r="AM2060" s="99"/>
      <c r="AN2060" s="99"/>
      <c r="AO2060" s="99"/>
      <c r="AP2060" s="99"/>
      <c r="AQ2060" s="99"/>
      <c r="AR2060" s="99"/>
      <c r="AS2060" s="99"/>
      <c r="AT2060" s="99"/>
      <c r="AU2060" s="99"/>
      <c r="AV2060" s="99"/>
      <c r="AW2060" s="99"/>
      <c r="AX2060" s="99"/>
      <c r="AY2060" s="99"/>
    </row>
    <row r="2061" spans="30:51" ht="13">
      <c r="AD2061" s="99"/>
      <c r="AE2061" s="99"/>
      <c r="AF2061" s="99"/>
      <c r="AG2061" s="99"/>
      <c r="AH2061" s="99"/>
      <c r="AI2061" s="99"/>
      <c r="AJ2061" s="99"/>
      <c r="AK2061" s="99"/>
      <c r="AL2061" s="99"/>
      <c r="AM2061" s="99"/>
      <c r="AN2061" s="99"/>
      <c r="AO2061" s="99"/>
      <c r="AP2061" s="99"/>
      <c r="AQ2061" s="99"/>
      <c r="AR2061" s="99"/>
      <c r="AS2061" s="99"/>
      <c r="AT2061" s="99"/>
      <c r="AU2061" s="99"/>
      <c r="AV2061" s="99"/>
      <c r="AW2061" s="99"/>
      <c r="AX2061" s="99"/>
      <c r="AY2061" s="99"/>
    </row>
    <row r="2062" spans="30:51" ht="13">
      <c r="AD2062" s="99"/>
      <c r="AE2062" s="99"/>
      <c r="AF2062" s="99"/>
      <c r="AG2062" s="99"/>
      <c r="AH2062" s="99"/>
      <c r="AI2062" s="99"/>
      <c r="AJ2062" s="99"/>
      <c r="AK2062" s="99"/>
      <c r="AL2062" s="99"/>
      <c r="AM2062" s="99"/>
      <c r="AN2062" s="99"/>
      <c r="AO2062" s="99"/>
      <c r="AP2062" s="99"/>
      <c r="AQ2062" s="99"/>
      <c r="AR2062" s="99"/>
      <c r="AS2062" s="99"/>
      <c r="AT2062" s="99"/>
      <c r="AU2062" s="99"/>
      <c r="AV2062" s="99"/>
      <c r="AW2062" s="99"/>
      <c r="AX2062" s="99"/>
      <c r="AY2062" s="99"/>
    </row>
    <row r="2063" spans="30:51" ht="13">
      <c r="AD2063" s="99"/>
      <c r="AE2063" s="99"/>
      <c r="AF2063" s="99"/>
      <c r="AG2063" s="99"/>
      <c r="AH2063" s="99"/>
      <c r="AI2063" s="99"/>
      <c r="AJ2063" s="99"/>
      <c r="AK2063" s="99"/>
      <c r="AL2063" s="99"/>
      <c r="AM2063" s="99"/>
      <c r="AN2063" s="99"/>
      <c r="AO2063" s="99"/>
      <c r="AP2063" s="99"/>
      <c r="AQ2063" s="99"/>
      <c r="AR2063" s="99"/>
      <c r="AS2063" s="99"/>
      <c r="AT2063" s="99"/>
      <c r="AU2063" s="99"/>
      <c r="AV2063" s="99"/>
      <c r="AW2063" s="99"/>
      <c r="AX2063" s="99"/>
      <c r="AY2063" s="99"/>
    </row>
    <row r="2064" spans="30:51" ht="13">
      <c r="AD2064" s="99"/>
      <c r="AE2064" s="99"/>
      <c r="AF2064" s="99"/>
      <c r="AG2064" s="99"/>
      <c r="AH2064" s="99"/>
      <c r="AI2064" s="99"/>
      <c r="AJ2064" s="99"/>
      <c r="AK2064" s="99"/>
      <c r="AL2064" s="99"/>
      <c r="AM2064" s="99"/>
      <c r="AN2064" s="99"/>
      <c r="AO2064" s="99"/>
      <c r="AP2064" s="99"/>
      <c r="AQ2064" s="99"/>
      <c r="AR2064" s="99"/>
      <c r="AS2064" s="99"/>
      <c r="AT2064" s="99"/>
      <c r="AU2064" s="99"/>
      <c r="AV2064" s="99"/>
      <c r="AW2064" s="99"/>
      <c r="AX2064" s="99"/>
      <c r="AY2064" s="99"/>
    </row>
    <row r="2065" spans="30:51" ht="13">
      <c r="AD2065" s="99"/>
      <c r="AE2065" s="99"/>
      <c r="AF2065" s="99"/>
      <c r="AG2065" s="99"/>
      <c r="AH2065" s="99"/>
      <c r="AI2065" s="99"/>
      <c r="AJ2065" s="99"/>
      <c r="AK2065" s="99"/>
      <c r="AL2065" s="99"/>
      <c r="AM2065" s="99"/>
      <c r="AN2065" s="99"/>
      <c r="AO2065" s="99"/>
      <c r="AP2065" s="99"/>
      <c r="AQ2065" s="99"/>
      <c r="AR2065" s="99"/>
      <c r="AS2065" s="99"/>
      <c r="AT2065" s="99"/>
      <c r="AU2065" s="99"/>
      <c r="AV2065" s="99"/>
      <c r="AW2065" s="99"/>
      <c r="AX2065" s="99"/>
      <c r="AY2065" s="99"/>
    </row>
    <row r="2066" spans="30:51" ht="13">
      <c r="AD2066" s="99"/>
      <c r="AE2066" s="99"/>
      <c r="AF2066" s="99"/>
      <c r="AG2066" s="99"/>
      <c r="AH2066" s="99"/>
      <c r="AI2066" s="99"/>
      <c r="AJ2066" s="99"/>
      <c r="AK2066" s="99"/>
      <c r="AL2066" s="99"/>
      <c r="AM2066" s="99"/>
      <c r="AN2066" s="99"/>
      <c r="AO2066" s="99"/>
      <c r="AP2066" s="99"/>
      <c r="AQ2066" s="99"/>
      <c r="AR2066" s="99"/>
      <c r="AS2066" s="99"/>
      <c r="AT2066" s="99"/>
      <c r="AU2066" s="99"/>
      <c r="AV2066" s="99"/>
      <c r="AW2066" s="99"/>
      <c r="AX2066" s="99"/>
      <c r="AY2066" s="99"/>
    </row>
    <row r="2067" spans="30:51" ht="13">
      <c r="AD2067" s="99"/>
      <c r="AE2067" s="99"/>
      <c r="AF2067" s="99"/>
      <c r="AG2067" s="99"/>
      <c r="AH2067" s="99"/>
      <c r="AI2067" s="99"/>
      <c r="AJ2067" s="99"/>
      <c r="AK2067" s="99"/>
      <c r="AL2067" s="99"/>
      <c r="AM2067" s="99"/>
      <c r="AN2067" s="99"/>
      <c r="AO2067" s="99"/>
      <c r="AP2067" s="99"/>
      <c r="AQ2067" s="99"/>
      <c r="AR2067" s="99"/>
      <c r="AS2067" s="99"/>
      <c r="AT2067" s="99"/>
      <c r="AU2067" s="99"/>
      <c r="AV2067" s="99"/>
      <c r="AW2067" s="99"/>
      <c r="AX2067" s="99"/>
      <c r="AY2067" s="99"/>
    </row>
    <row r="2068" spans="30:51" ht="13">
      <c r="AD2068" s="99"/>
      <c r="AE2068" s="99"/>
      <c r="AF2068" s="99"/>
      <c r="AG2068" s="99"/>
      <c r="AH2068" s="99"/>
      <c r="AI2068" s="99"/>
      <c r="AJ2068" s="99"/>
      <c r="AK2068" s="99"/>
      <c r="AL2068" s="99"/>
      <c r="AM2068" s="99"/>
      <c r="AN2068" s="99"/>
      <c r="AO2068" s="99"/>
      <c r="AP2068" s="99"/>
      <c r="AQ2068" s="99"/>
      <c r="AR2068" s="99"/>
      <c r="AS2068" s="99"/>
      <c r="AT2068" s="99"/>
      <c r="AU2068" s="99"/>
      <c r="AV2068" s="99"/>
      <c r="AW2068" s="99"/>
      <c r="AX2068" s="99"/>
      <c r="AY2068" s="99"/>
    </row>
    <row r="2069" spans="30:51" ht="13">
      <c r="AD2069" s="99"/>
      <c r="AE2069" s="99"/>
      <c r="AF2069" s="99"/>
      <c r="AG2069" s="99"/>
      <c r="AH2069" s="99"/>
      <c r="AI2069" s="99"/>
      <c r="AJ2069" s="99"/>
      <c r="AK2069" s="99"/>
      <c r="AL2069" s="99"/>
      <c r="AM2069" s="99"/>
      <c r="AN2069" s="99"/>
      <c r="AO2069" s="99"/>
      <c r="AP2069" s="99"/>
      <c r="AQ2069" s="99"/>
      <c r="AR2069" s="99"/>
      <c r="AS2069" s="99"/>
      <c r="AT2069" s="99"/>
      <c r="AU2069" s="99"/>
      <c r="AV2069" s="99"/>
      <c r="AW2069" s="99"/>
      <c r="AX2069" s="99"/>
      <c r="AY2069" s="99"/>
    </row>
    <row r="2070" spans="30:51" ht="13">
      <c r="AD2070" s="99"/>
      <c r="AE2070" s="99"/>
      <c r="AF2070" s="99"/>
      <c r="AG2070" s="99"/>
      <c r="AH2070" s="99"/>
      <c r="AI2070" s="99"/>
      <c r="AJ2070" s="99"/>
      <c r="AK2070" s="99"/>
      <c r="AL2070" s="99"/>
      <c r="AM2070" s="99"/>
      <c r="AN2070" s="99"/>
      <c r="AO2070" s="99"/>
      <c r="AP2070" s="99"/>
      <c r="AQ2070" s="99"/>
      <c r="AR2070" s="99"/>
      <c r="AS2070" s="99"/>
      <c r="AT2070" s="99"/>
      <c r="AU2070" s="99"/>
      <c r="AV2070" s="99"/>
      <c r="AW2070" s="99"/>
      <c r="AX2070" s="99"/>
      <c r="AY2070" s="99"/>
    </row>
    <row r="2071" spans="30:51" ht="13">
      <c r="AD2071" s="99"/>
      <c r="AE2071" s="99"/>
      <c r="AF2071" s="99"/>
      <c r="AG2071" s="99"/>
      <c r="AH2071" s="99"/>
      <c r="AI2071" s="99"/>
      <c r="AJ2071" s="99"/>
      <c r="AK2071" s="99"/>
      <c r="AL2071" s="99"/>
      <c r="AM2071" s="99"/>
      <c r="AN2071" s="99"/>
      <c r="AO2071" s="99"/>
      <c r="AP2071" s="99"/>
      <c r="AQ2071" s="99"/>
      <c r="AR2071" s="99"/>
      <c r="AS2071" s="99"/>
      <c r="AT2071" s="99"/>
      <c r="AU2071" s="99"/>
      <c r="AV2071" s="99"/>
      <c r="AW2071" s="99"/>
      <c r="AX2071" s="99"/>
      <c r="AY2071" s="99"/>
    </row>
    <row r="2072" spans="30:51" ht="13">
      <c r="AD2072" s="99"/>
      <c r="AE2072" s="99"/>
      <c r="AF2072" s="99"/>
      <c r="AG2072" s="99"/>
      <c r="AH2072" s="99"/>
      <c r="AI2072" s="99"/>
      <c r="AJ2072" s="99"/>
      <c r="AK2072" s="99"/>
      <c r="AL2072" s="99"/>
      <c r="AM2072" s="99"/>
      <c r="AN2072" s="99"/>
      <c r="AO2072" s="99"/>
      <c r="AP2072" s="99"/>
      <c r="AQ2072" s="99"/>
      <c r="AR2072" s="99"/>
      <c r="AS2072" s="99"/>
      <c r="AT2072" s="99"/>
      <c r="AU2072" s="99"/>
      <c r="AV2072" s="99"/>
      <c r="AW2072" s="99"/>
      <c r="AX2072" s="99"/>
      <c r="AY2072" s="99"/>
    </row>
    <row r="2073" spans="30:51" ht="13">
      <c r="AD2073" s="99"/>
      <c r="AE2073" s="99"/>
      <c r="AF2073" s="99"/>
      <c r="AG2073" s="99"/>
      <c r="AH2073" s="99"/>
      <c r="AI2073" s="99"/>
      <c r="AJ2073" s="99"/>
      <c r="AK2073" s="99"/>
      <c r="AL2073" s="99"/>
      <c r="AM2073" s="99"/>
      <c r="AN2073" s="99"/>
      <c r="AO2073" s="99"/>
      <c r="AP2073" s="99"/>
      <c r="AQ2073" s="99"/>
      <c r="AR2073" s="99"/>
      <c r="AS2073" s="99"/>
      <c r="AT2073" s="99"/>
      <c r="AU2073" s="99"/>
      <c r="AV2073" s="99"/>
      <c r="AW2073" s="99"/>
      <c r="AX2073" s="99"/>
      <c r="AY2073" s="99"/>
    </row>
    <row r="2074" spans="30:51" ht="13">
      <c r="AD2074" s="99"/>
      <c r="AE2074" s="99"/>
      <c r="AF2074" s="99"/>
      <c r="AG2074" s="99"/>
      <c r="AH2074" s="99"/>
      <c r="AI2074" s="99"/>
      <c r="AJ2074" s="99"/>
      <c r="AK2074" s="99"/>
      <c r="AL2074" s="99"/>
      <c r="AM2074" s="99"/>
      <c r="AN2074" s="99"/>
      <c r="AO2074" s="99"/>
      <c r="AP2074" s="99"/>
      <c r="AQ2074" s="99"/>
      <c r="AR2074" s="99"/>
      <c r="AS2074" s="99"/>
      <c r="AT2074" s="99"/>
      <c r="AU2074" s="99"/>
      <c r="AV2074" s="99"/>
      <c r="AW2074" s="99"/>
      <c r="AX2074" s="99"/>
      <c r="AY2074" s="99"/>
    </row>
    <row r="2075" spans="30:51" ht="13">
      <c r="AD2075" s="99"/>
      <c r="AE2075" s="99"/>
      <c r="AF2075" s="99"/>
      <c r="AG2075" s="99"/>
      <c r="AH2075" s="99"/>
      <c r="AI2075" s="99"/>
      <c r="AJ2075" s="99"/>
      <c r="AK2075" s="99"/>
      <c r="AL2075" s="99"/>
      <c r="AM2075" s="99"/>
      <c r="AN2075" s="99"/>
      <c r="AO2075" s="99"/>
      <c r="AP2075" s="99"/>
      <c r="AQ2075" s="99"/>
      <c r="AR2075" s="99"/>
      <c r="AS2075" s="99"/>
      <c r="AT2075" s="99"/>
      <c r="AU2075" s="99"/>
      <c r="AV2075" s="99"/>
      <c r="AW2075" s="99"/>
      <c r="AX2075" s="99"/>
      <c r="AY2075" s="99"/>
    </row>
    <row r="2076" spans="30:51" ht="13">
      <c r="AD2076" s="99"/>
      <c r="AE2076" s="99"/>
      <c r="AF2076" s="99"/>
      <c r="AG2076" s="99"/>
      <c r="AH2076" s="99"/>
      <c r="AI2076" s="99"/>
      <c r="AJ2076" s="99"/>
      <c r="AK2076" s="99"/>
      <c r="AL2076" s="99"/>
      <c r="AM2076" s="99"/>
      <c r="AN2076" s="99"/>
      <c r="AO2076" s="99"/>
      <c r="AP2076" s="99"/>
      <c r="AQ2076" s="99"/>
      <c r="AR2076" s="99"/>
      <c r="AS2076" s="99"/>
      <c r="AT2076" s="99"/>
      <c r="AU2076" s="99"/>
      <c r="AV2076" s="99"/>
      <c r="AW2076" s="99"/>
      <c r="AX2076" s="99"/>
      <c r="AY2076" s="99"/>
    </row>
    <row r="2077" spans="30:51" ht="13">
      <c r="AD2077" s="99"/>
      <c r="AE2077" s="99"/>
      <c r="AF2077" s="99"/>
      <c r="AG2077" s="99"/>
      <c r="AH2077" s="99"/>
      <c r="AI2077" s="99"/>
      <c r="AJ2077" s="99"/>
      <c r="AK2077" s="99"/>
      <c r="AL2077" s="99"/>
      <c r="AM2077" s="99"/>
      <c r="AN2077" s="99"/>
      <c r="AO2077" s="99"/>
      <c r="AP2077" s="99"/>
      <c r="AQ2077" s="99"/>
      <c r="AR2077" s="99"/>
      <c r="AS2077" s="99"/>
      <c r="AT2077" s="99"/>
      <c r="AU2077" s="99"/>
      <c r="AV2077" s="99"/>
      <c r="AW2077" s="99"/>
      <c r="AX2077" s="99"/>
      <c r="AY2077" s="99"/>
    </row>
    <row r="2078" spans="30:51" ht="13">
      <c r="AD2078" s="99"/>
      <c r="AE2078" s="99"/>
      <c r="AF2078" s="99"/>
      <c r="AG2078" s="99"/>
      <c r="AH2078" s="99"/>
      <c r="AI2078" s="99"/>
      <c r="AJ2078" s="99"/>
      <c r="AK2078" s="99"/>
      <c r="AL2078" s="99"/>
      <c r="AM2078" s="99"/>
      <c r="AN2078" s="99"/>
      <c r="AO2078" s="99"/>
      <c r="AP2078" s="99"/>
      <c r="AQ2078" s="99"/>
      <c r="AR2078" s="99"/>
      <c r="AS2078" s="99"/>
      <c r="AT2078" s="99"/>
      <c r="AU2078" s="99"/>
      <c r="AV2078" s="99"/>
      <c r="AW2078" s="99"/>
      <c r="AX2078" s="99"/>
      <c r="AY2078" s="99"/>
    </row>
    <row r="2079" spans="30:51" ht="13">
      <c r="AD2079" s="99"/>
      <c r="AE2079" s="99"/>
      <c r="AF2079" s="99"/>
      <c r="AG2079" s="99"/>
      <c r="AH2079" s="99"/>
      <c r="AI2079" s="99"/>
      <c r="AJ2079" s="99"/>
      <c r="AK2079" s="99"/>
      <c r="AL2079" s="99"/>
      <c r="AM2079" s="99"/>
      <c r="AN2079" s="99"/>
      <c r="AO2079" s="99"/>
      <c r="AP2079" s="99"/>
      <c r="AQ2079" s="99"/>
      <c r="AR2079" s="99"/>
      <c r="AS2079" s="99"/>
      <c r="AT2079" s="99"/>
      <c r="AU2079" s="99"/>
      <c r="AV2079" s="99"/>
      <c r="AW2079" s="99"/>
      <c r="AX2079" s="99"/>
      <c r="AY2079" s="99"/>
    </row>
    <row r="2080" spans="30:51" ht="13">
      <c r="AD2080" s="99"/>
      <c r="AE2080" s="99"/>
      <c r="AF2080" s="99"/>
      <c r="AG2080" s="99"/>
      <c r="AH2080" s="99"/>
      <c r="AI2080" s="99"/>
      <c r="AJ2080" s="99"/>
      <c r="AK2080" s="99"/>
      <c r="AL2080" s="99"/>
      <c r="AM2080" s="99"/>
      <c r="AN2080" s="99"/>
      <c r="AO2080" s="99"/>
      <c r="AP2080" s="99"/>
      <c r="AQ2080" s="99"/>
      <c r="AR2080" s="99"/>
      <c r="AS2080" s="99"/>
      <c r="AT2080" s="99"/>
      <c r="AU2080" s="99"/>
      <c r="AV2080" s="99"/>
      <c r="AW2080" s="99"/>
      <c r="AX2080" s="99"/>
      <c r="AY2080" s="99"/>
    </row>
    <row r="2081" spans="30:51" ht="13">
      <c r="AD2081" s="99"/>
      <c r="AE2081" s="99"/>
      <c r="AF2081" s="99"/>
      <c r="AG2081" s="99"/>
      <c r="AH2081" s="99"/>
      <c r="AI2081" s="99"/>
      <c r="AJ2081" s="99"/>
      <c r="AK2081" s="99"/>
      <c r="AL2081" s="99"/>
      <c r="AM2081" s="99"/>
      <c r="AN2081" s="99"/>
      <c r="AO2081" s="99"/>
      <c r="AP2081" s="99"/>
      <c r="AQ2081" s="99"/>
      <c r="AR2081" s="99"/>
      <c r="AS2081" s="99"/>
      <c r="AT2081" s="99"/>
      <c r="AU2081" s="99"/>
      <c r="AV2081" s="99"/>
      <c r="AW2081" s="99"/>
      <c r="AX2081" s="99"/>
      <c r="AY2081" s="99"/>
    </row>
    <row r="2082" spans="30:51" ht="13">
      <c r="AD2082" s="99"/>
      <c r="AE2082" s="99"/>
      <c r="AF2082" s="99"/>
      <c r="AG2082" s="99"/>
      <c r="AH2082" s="99"/>
      <c r="AI2082" s="99"/>
      <c r="AJ2082" s="99"/>
      <c r="AK2082" s="99"/>
      <c r="AL2082" s="99"/>
      <c r="AM2082" s="99"/>
      <c r="AN2082" s="99"/>
      <c r="AO2082" s="99"/>
      <c r="AP2082" s="99"/>
      <c r="AQ2082" s="99"/>
      <c r="AR2082" s="99"/>
      <c r="AS2082" s="99"/>
      <c r="AT2082" s="99"/>
      <c r="AU2082" s="99"/>
      <c r="AV2082" s="99"/>
      <c r="AW2082" s="99"/>
      <c r="AX2082" s="99"/>
      <c r="AY2082" s="99"/>
    </row>
    <row r="2083" spans="30:51" ht="13">
      <c r="AD2083" s="99"/>
      <c r="AE2083" s="99"/>
      <c r="AF2083" s="99"/>
      <c r="AG2083" s="99"/>
      <c r="AH2083" s="99"/>
      <c r="AI2083" s="99"/>
      <c r="AJ2083" s="99"/>
      <c r="AK2083" s="99"/>
      <c r="AL2083" s="99"/>
      <c r="AM2083" s="99"/>
      <c r="AN2083" s="99"/>
      <c r="AO2083" s="99"/>
      <c r="AP2083" s="99"/>
      <c r="AQ2083" s="99"/>
      <c r="AR2083" s="99"/>
      <c r="AS2083" s="99"/>
      <c r="AT2083" s="99"/>
      <c r="AU2083" s="99"/>
      <c r="AV2083" s="99"/>
      <c r="AW2083" s="99"/>
      <c r="AX2083" s="99"/>
      <c r="AY2083" s="99"/>
    </row>
    <row r="2084" spans="30:51" ht="13">
      <c r="AD2084" s="99"/>
      <c r="AE2084" s="99"/>
      <c r="AF2084" s="99"/>
      <c r="AG2084" s="99"/>
      <c r="AH2084" s="99"/>
      <c r="AI2084" s="99"/>
      <c r="AJ2084" s="99"/>
      <c r="AK2084" s="99"/>
      <c r="AL2084" s="99"/>
      <c r="AM2084" s="99"/>
      <c r="AN2084" s="99"/>
      <c r="AO2084" s="99"/>
      <c r="AP2084" s="99"/>
      <c r="AQ2084" s="99"/>
      <c r="AR2084" s="99"/>
      <c r="AS2084" s="99"/>
      <c r="AT2084" s="99"/>
      <c r="AU2084" s="99"/>
      <c r="AV2084" s="99"/>
      <c r="AW2084" s="99"/>
      <c r="AX2084" s="99"/>
      <c r="AY2084" s="99"/>
    </row>
    <row r="2085" spans="30:51" ht="13">
      <c r="AD2085" s="99"/>
      <c r="AE2085" s="99"/>
      <c r="AF2085" s="99"/>
      <c r="AG2085" s="99"/>
      <c r="AH2085" s="99"/>
      <c r="AI2085" s="99"/>
      <c r="AJ2085" s="99"/>
      <c r="AK2085" s="99"/>
      <c r="AL2085" s="99"/>
      <c r="AM2085" s="99"/>
      <c r="AN2085" s="99"/>
      <c r="AO2085" s="99"/>
      <c r="AP2085" s="99"/>
      <c r="AQ2085" s="99"/>
      <c r="AR2085" s="99"/>
      <c r="AS2085" s="99"/>
      <c r="AT2085" s="99"/>
      <c r="AU2085" s="99"/>
      <c r="AV2085" s="99"/>
      <c r="AW2085" s="99"/>
      <c r="AX2085" s="99"/>
      <c r="AY2085" s="99"/>
    </row>
    <row r="2086" spans="30:51" ht="13">
      <c r="AD2086" s="99"/>
      <c r="AE2086" s="99"/>
      <c r="AF2086" s="99"/>
      <c r="AG2086" s="99"/>
      <c r="AH2086" s="99"/>
      <c r="AI2086" s="99"/>
      <c r="AJ2086" s="99"/>
      <c r="AK2086" s="99"/>
      <c r="AL2086" s="99"/>
      <c r="AM2086" s="99"/>
      <c r="AN2086" s="99"/>
      <c r="AO2086" s="99"/>
      <c r="AP2086" s="99"/>
      <c r="AQ2086" s="99"/>
      <c r="AR2086" s="99"/>
      <c r="AS2086" s="99"/>
      <c r="AT2086" s="99"/>
      <c r="AU2086" s="99"/>
      <c r="AV2086" s="99"/>
      <c r="AW2086" s="99"/>
      <c r="AX2086" s="99"/>
      <c r="AY2086" s="99"/>
    </row>
    <row r="2087" spans="30:51" ht="13">
      <c r="AD2087" s="99"/>
      <c r="AE2087" s="99"/>
      <c r="AF2087" s="99"/>
      <c r="AG2087" s="99"/>
      <c r="AH2087" s="99"/>
      <c r="AI2087" s="99"/>
      <c r="AJ2087" s="99"/>
      <c r="AK2087" s="99"/>
      <c r="AL2087" s="99"/>
      <c r="AM2087" s="99"/>
      <c r="AN2087" s="99"/>
      <c r="AO2087" s="99"/>
      <c r="AP2087" s="99"/>
      <c r="AQ2087" s="99"/>
      <c r="AR2087" s="99"/>
      <c r="AS2087" s="99"/>
      <c r="AT2087" s="99"/>
      <c r="AU2087" s="99"/>
      <c r="AV2087" s="99"/>
      <c r="AW2087" s="99"/>
      <c r="AX2087" s="99"/>
      <c r="AY2087" s="99"/>
    </row>
    <row r="2088" spans="30:51" ht="13">
      <c r="AD2088" s="99"/>
      <c r="AE2088" s="99"/>
      <c r="AF2088" s="99"/>
      <c r="AG2088" s="99"/>
      <c r="AH2088" s="99"/>
      <c r="AI2088" s="99"/>
      <c r="AJ2088" s="99"/>
      <c r="AK2088" s="99"/>
      <c r="AL2088" s="99"/>
      <c r="AM2088" s="99"/>
      <c r="AN2088" s="99"/>
      <c r="AO2088" s="99"/>
      <c r="AP2088" s="99"/>
      <c r="AQ2088" s="99"/>
      <c r="AR2088" s="99"/>
      <c r="AS2088" s="99"/>
      <c r="AT2088" s="99"/>
      <c r="AU2088" s="99"/>
      <c r="AV2088" s="99"/>
      <c r="AW2088" s="99"/>
      <c r="AX2088" s="99"/>
      <c r="AY2088" s="99"/>
    </row>
    <row r="2089" spans="30:51" ht="13">
      <c r="AD2089" s="99"/>
      <c r="AE2089" s="99"/>
      <c r="AF2089" s="99"/>
      <c r="AG2089" s="99"/>
      <c r="AH2089" s="99"/>
      <c r="AI2089" s="99"/>
      <c r="AJ2089" s="99"/>
      <c r="AK2089" s="99"/>
      <c r="AL2089" s="99"/>
      <c r="AM2089" s="99"/>
      <c r="AN2089" s="99"/>
      <c r="AO2089" s="99"/>
      <c r="AP2089" s="99"/>
      <c r="AQ2089" s="99"/>
      <c r="AR2089" s="99"/>
      <c r="AS2089" s="99"/>
      <c r="AT2089" s="99"/>
      <c r="AU2089" s="99"/>
      <c r="AV2089" s="99"/>
      <c r="AW2089" s="99"/>
      <c r="AX2089" s="99"/>
      <c r="AY2089" s="99"/>
    </row>
    <row r="2090" spans="30:51" ht="13">
      <c r="AD2090" s="99"/>
      <c r="AE2090" s="99"/>
      <c r="AF2090" s="99"/>
      <c r="AG2090" s="99"/>
      <c r="AH2090" s="99"/>
      <c r="AI2090" s="99"/>
      <c r="AJ2090" s="99"/>
      <c r="AK2090" s="99"/>
      <c r="AL2090" s="99"/>
      <c r="AM2090" s="99"/>
      <c r="AN2090" s="99"/>
      <c r="AO2090" s="99"/>
      <c r="AP2090" s="99"/>
      <c r="AQ2090" s="99"/>
      <c r="AR2090" s="99"/>
      <c r="AS2090" s="99"/>
      <c r="AT2090" s="99"/>
      <c r="AU2090" s="99"/>
      <c r="AV2090" s="99"/>
      <c r="AW2090" s="99"/>
      <c r="AX2090" s="99"/>
      <c r="AY2090" s="99"/>
    </row>
    <row r="2091" spans="30:51" ht="13">
      <c r="AD2091" s="99"/>
      <c r="AE2091" s="99"/>
      <c r="AF2091" s="99"/>
      <c r="AG2091" s="99"/>
      <c r="AH2091" s="99"/>
      <c r="AI2091" s="99"/>
      <c r="AJ2091" s="99"/>
      <c r="AK2091" s="99"/>
      <c r="AL2091" s="99"/>
      <c r="AM2091" s="99"/>
      <c r="AN2091" s="99"/>
      <c r="AO2091" s="99"/>
      <c r="AP2091" s="99"/>
      <c r="AQ2091" s="99"/>
      <c r="AR2091" s="99"/>
      <c r="AS2091" s="99"/>
      <c r="AT2091" s="99"/>
      <c r="AU2091" s="99"/>
      <c r="AV2091" s="99"/>
      <c r="AW2091" s="99"/>
      <c r="AX2091" s="99"/>
      <c r="AY2091" s="99"/>
    </row>
    <row r="2092" spans="30:51" ht="13">
      <c r="AD2092" s="99"/>
      <c r="AE2092" s="99"/>
      <c r="AF2092" s="99"/>
      <c r="AG2092" s="99"/>
      <c r="AH2092" s="99"/>
      <c r="AI2092" s="99"/>
      <c r="AJ2092" s="99"/>
      <c r="AK2092" s="99"/>
      <c r="AL2092" s="99"/>
      <c r="AM2092" s="99"/>
      <c r="AN2092" s="99"/>
      <c r="AO2092" s="99"/>
      <c r="AP2092" s="99"/>
      <c r="AQ2092" s="99"/>
      <c r="AR2092" s="99"/>
      <c r="AS2092" s="99"/>
      <c r="AT2092" s="99"/>
      <c r="AU2092" s="99"/>
      <c r="AV2092" s="99"/>
      <c r="AW2092" s="99"/>
      <c r="AX2092" s="99"/>
      <c r="AY2092" s="99"/>
    </row>
    <row r="2093" spans="30:51" ht="13">
      <c r="AD2093" s="99"/>
      <c r="AE2093" s="99"/>
      <c r="AF2093" s="99"/>
      <c r="AG2093" s="99"/>
      <c r="AH2093" s="99"/>
      <c r="AI2093" s="99"/>
      <c r="AJ2093" s="99"/>
      <c r="AK2093" s="99"/>
      <c r="AL2093" s="99"/>
      <c r="AM2093" s="99"/>
      <c r="AN2093" s="99"/>
      <c r="AO2093" s="99"/>
      <c r="AP2093" s="99"/>
      <c r="AQ2093" s="99"/>
      <c r="AR2093" s="99"/>
      <c r="AS2093" s="99"/>
      <c r="AT2093" s="99"/>
      <c r="AU2093" s="99"/>
      <c r="AV2093" s="99"/>
      <c r="AW2093" s="99"/>
      <c r="AX2093" s="99"/>
      <c r="AY2093" s="99"/>
    </row>
    <row r="2094" spans="30:51" ht="13">
      <c r="AD2094" s="99"/>
      <c r="AE2094" s="99"/>
      <c r="AF2094" s="99"/>
      <c r="AG2094" s="99"/>
      <c r="AH2094" s="99"/>
      <c r="AI2094" s="99"/>
      <c r="AJ2094" s="99"/>
      <c r="AK2094" s="99"/>
      <c r="AL2094" s="99"/>
      <c r="AM2094" s="99"/>
      <c r="AN2094" s="99"/>
      <c r="AO2094" s="99"/>
      <c r="AP2094" s="99"/>
      <c r="AQ2094" s="99"/>
      <c r="AR2094" s="99"/>
      <c r="AS2094" s="99"/>
      <c r="AT2094" s="99"/>
      <c r="AU2094" s="99"/>
      <c r="AV2094" s="99"/>
      <c r="AW2094" s="99"/>
      <c r="AX2094" s="99"/>
      <c r="AY2094" s="99"/>
    </row>
    <row r="2095" spans="30:51" ht="13">
      <c r="AD2095" s="99"/>
      <c r="AE2095" s="99"/>
      <c r="AF2095" s="99"/>
      <c r="AG2095" s="99"/>
      <c r="AH2095" s="99"/>
      <c r="AI2095" s="99"/>
      <c r="AJ2095" s="99"/>
      <c r="AK2095" s="99"/>
      <c r="AL2095" s="99"/>
      <c r="AM2095" s="99"/>
      <c r="AN2095" s="99"/>
      <c r="AO2095" s="99"/>
      <c r="AP2095" s="99"/>
      <c r="AQ2095" s="99"/>
      <c r="AR2095" s="99"/>
      <c r="AS2095" s="99"/>
      <c r="AT2095" s="99"/>
      <c r="AU2095" s="99"/>
      <c r="AV2095" s="99"/>
      <c r="AW2095" s="99"/>
      <c r="AX2095" s="99"/>
      <c r="AY2095" s="99"/>
    </row>
    <row r="2096" spans="30:51" ht="13">
      <c r="AD2096" s="99"/>
      <c r="AE2096" s="99"/>
      <c r="AF2096" s="99"/>
      <c r="AG2096" s="99"/>
      <c r="AH2096" s="99"/>
      <c r="AI2096" s="99"/>
      <c r="AJ2096" s="99"/>
      <c r="AK2096" s="99"/>
      <c r="AL2096" s="99"/>
      <c r="AM2096" s="99"/>
      <c r="AN2096" s="99"/>
      <c r="AO2096" s="99"/>
      <c r="AP2096" s="99"/>
      <c r="AQ2096" s="99"/>
      <c r="AR2096" s="99"/>
      <c r="AS2096" s="99"/>
      <c r="AT2096" s="99"/>
      <c r="AU2096" s="99"/>
      <c r="AV2096" s="99"/>
      <c r="AW2096" s="99"/>
      <c r="AX2096" s="99"/>
      <c r="AY2096" s="99"/>
    </row>
    <row r="2097" spans="30:51" ht="13">
      <c r="AD2097" s="99"/>
      <c r="AE2097" s="99"/>
      <c r="AF2097" s="99"/>
      <c r="AG2097" s="99"/>
      <c r="AH2097" s="99"/>
      <c r="AI2097" s="99"/>
      <c r="AJ2097" s="99"/>
      <c r="AK2097" s="99"/>
      <c r="AL2097" s="99"/>
      <c r="AM2097" s="99"/>
      <c r="AN2097" s="99"/>
      <c r="AO2097" s="99"/>
      <c r="AP2097" s="99"/>
      <c r="AQ2097" s="99"/>
      <c r="AR2097" s="99"/>
      <c r="AS2097" s="99"/>
      <c r="AT2097" s="99"/>
      <c r="AU2097" s="99"/>
      <c r="AV2097" s="99"/>
      <c r="AW2097" s="99"/>
      <c r="AX2097" s="99"/>
      <c r="AY2097" s="99"/>
    </row>
    <row r="2098" spans="30:51" ht="13">
      <c r="AD2098" s="99"/>
      <c r="AE2098" s="99"/>
      <c r="AF2098" s="99"/>
      <c r="AG2098" s="99"/>
      <c r="AH2098" s="99"/>
      <c r="AI2098" s="99"/>
      <c r="AJ2098" s="99"/>
      <c r="AK2098" s="99"/>
      <c r="AL2098" s="99"/>
      <c r="AM2098" s="99"/>
      <c r="AN2098" s="99"/>
      <c r="AO2098" s="99"/>
      <c r="AP2098" s="99"/>
      <c r="AQ2098" s="99"/>
      <c r="AR2098" s="99"/>
      <c r="AS2098" s="99"/>
      <c r="AT2098" s="99"/>
      <c r="AU2098" s="99"/>
      <c r="AV2098" s="99"/>
      <c r="AW2098" s="99"/>
      <c r="AX2098" s="99"/>
      <c r="AY2098" s="99"/>
    </row>
    <row r="2099" spans="30:51" ht="13">
      <c r="AD2099" s="99"/>
      <c r="AE2099" s="99"/>
      <c r="AF2099" s="99"/>
      <c r="AG2099" s="99"/>
      <c r="AH2099" s="99"/>
      <c r="AI2099" s="99"/>
      <c r="AJ2099" s="99"/>
      <c r="AK2099" s="99"/>
      <c r="AL2099" s="99"/>
      <c r="AM2099" s="99"/>
      <c r="AN2099" s="99"/>
      <c r="AO2099" s="99"/>
      <c r="AP2099" s="99"/>
      <c r="AQ2099" s="99"/>
      <c r="AR2099" s="99"/>
      <c r="AS2099" s="99"/>
      <c r="AT2099" s="99"/>
      <c r="AU2099" s="99"/>
      <c r="AV2099" s="99"/>
      <c r="AW2099" s="99"/>
      <c r="AX2099" s="99"/>
      <c r="AY2099" s="99"/>
    </row>
    <row r="2100" spans="30:51" ht="13">
      <c r="AD2100" s="99"/>
      <c r="AE2100" s="99"/>
      <c r="AF2100" s="99"/>
      <c r="AG2100" s="99"/>
      <c r="AH2100" s="99"/>
      <c r="AI2100" s="99"/>
      <c r="AJ2100" s="99"/>
      <c r="AK2100" s="99"/>
      <c r="AL2100" s="99"/>
      <c r="AM2100" s="99"/>
      <c r="AN2100" s="99"/>
      <c r="AO2100" s="99"/>
      <c r="AP2100" s="99"/>
      <c r="AQ2100" s="99"/>
      <c r="AR2100" s="99"/>
      <c r="AS2100" s="99"/>
      <c r="AT2100" s="99"/>
      <c r="AU2100" s="99"/>
      <c r="AV2100" s="99"/>
      <c r="AW2100" s="99"/>
      <c r="AX2100" s="99"/>
      <c r="AY2100" s="99"/>
    </row>
    <row r="2101" spans="30:51" ht="13">
      <c r="AD2101" s="99"/>
      <c r="AE2101" s="99"/>
      <c r="AF2101" s="99"/>
      <c r="AG2101" s="99"/>
      <c r="AH2101" s="99"/>
      <c r="AI2101" s="99"/>
      <c r="AJ2101" s="99"/>
      <c r="AK2101" s="99"/>
      <c r="AL2101" s="99"/>
      <c r="AM2101" s="99"/>
      <c r="AN2101" s="99"/>
      <c r="AO2101" s="99"/>
      <c r="AP2101" s="99"/>
      <c r="AQ2101" s="99"/>
      <c r="AR2101" s="99"/>
      <c r="AS2101" s="99"/>
      <c r="AT2101" s="99"/>
      <c r="AU2101" s="99"/>
      <c r="AV2101" s="99"/>
      <c r="AW2101" s="99"/>
      <c r="AX2101" s="99"/>
      <c r="AY2101" s="99"/>
    </row>
    <row r="2102" spans="30:51" ht="13">
      <c r="AD2102" s="99"/>
      <c r="AE2102" s="99"/>
      <c r="AF2102" s="99"/>
      <c r="AG2102" s="99"/>
      <c r="AH2102" s="99"/>
      <c r="AI2102" s="99"/>
      <c r="AJ2102" s="99"/>
      <c r="AK2102" s="99"/>
      <c r="AL2102" s="99"/>
      <c r="AM2102" s="99"/>
      <c r="AN2102" s="99"/>
      <c r="AO2102" s="99"/>
      <c r="AP2102" s="99"/>
      <c r="AQ2102" s="99"/>
      <c r="AR2102" s="99"/>
      <c r="AS2102" s="99"/>
      <c r="AT2102" s="99"/>
      <c r="AU2102" s="99"/>
      <c r="AV2102" s="99"/>
      <c r="AW2102" s="99"/>
      <c r="AX2102" s="99"/>
      <c r="AY2102" s="99"/>
    </row>
    <row r="2103" spans="30:51" ht="13">
      <c r="AD2103" s="99"/>
      <c r="AE2103" s="99"/>
      <c r="AF2103" s="99"/>
      <c r="AG2103" s="99"/>
      <c r="AH2103" s="99"/>
      <c r="AI2103" s="99"/>
      <c r="AJ2103" s="99"/>
      <c r="AK2103" s="99"/>
      <c r="AL2103" s="99"/>
      <c r="AM2103" s="99"/>
      <c r="AN2103" s="99"/>
      <c r="AO2103" s="99"/>
      <c r="AP2103" s="99"/>
      <c r="AQ2103" s="99"/>
      <c r="AR2103" s="99"/>
      <c r="AS2103" s="99"/>
      <c r="AT2103" s="99"/>
      <c r="AU2103" s="99"/>
      <c r="AV2103" s="99"/>
      <c r="AW2103" s="99"/>
      <c r="AX2103" s="99"/>
      <c r="AY2103" s="99"/>
    </row>
    <row r="2104" spans="30:51" ht="13">
      <c r="AD2104" s="99"/>
      <c r="AE2104" s="99"/>
      <c r="AF2104" s="99"/>
      <c r="AG2104" s="99"/>
      <c r="AH2104" s="99"/>
      <c r="AI2104" s="99"/>
      <c r="AJ2104" s="99"/>
      <c r="AK2104" s="99"/>
      <c r="AL2104" s="99"/>
      <c r="AM2104" s="99"/>
      <c r="AN2104" s="99"/>
      <c r="AO2104" s="99"/>
      <c r="AP2104" s="99"/>
      <c r="AQ2104" s="99"/>
      <c r="AR2104" s="99"/>
      <c r="AS2104" s="99"/>
      <c r="AT2104" s="99"/>
      <c r="AU2104" s="99"/>
      <c r="AV2104" s="99"/>
      <c r="AW2104" s="99"/>
      <c r="AX2104" s="99"/>
      <c r="AY2104" s="99"/>
    </row>
    <row r="2105" spans="30:51" ht="13">
      <c r="AD2105" s="99"/>
      <c r="AE2105" s="99"/>
      <c r="AF2105" s="99"/>
      <c r="AG2105" s="99"/>
      <c r="AH2105" s="99"/>
      <c r="AI2105" s="99"/>
      <c r="AJ2105" s="99"/>
      <c r="AK2105" s="99"/>
      <c r="AL2105" s="99"/>
      <c r="AM2105" s="99"/>
      <c r="AN2105" s="99"/>
      <c r="AO2105" s="99"/>
      <c r="AP2105" s="99"/>
      <c r="AQ2105" s="99"/>
      <c r="AR2105" s="99"/>
      <c r="AS2105" s="99"/>
      <c r="AT2105" s="99"/>
      <c r="AU2105" s="99"/>
      <c r="AV2105" s="99"/>
      <c r="AW2105" s="99"/>
      <c r="AX2105" s="99"/>
      <c r="AY2105" s="99"/>
    </row>
    <row r="2106" spans="30:51" ht="13">
      <c r="AD2106" s="99"/>
      <c r="AE2106" s="99"/>
      <c r="AF2106" s="99"/>
      <c r="AG2106" s="99"/>
      <c r="AH2106" s="99"/>
      <c r="AI2106" s="99"/>
      <c r="AJ2106" s="99"/>
      <c r="AK2106" s="99"/>
      <c r="AL2106" s="99"/>
      <c r="AM2106" s="99"/>
      <c r="AN2106" s="99"/>
      <c r="AO2106" s="99"/>
      <c r="AP2106" s="99"/>
      <c r="AQ2106" s="99"/>
      <c r="AR2106" s="99"/>
      <c r="AS2106" s="99"/>
      <c r="AT2106" s="99"/>
      <c r="AU2106" s="99"/>
      <c r="AV2106" s="99"/>
      <c r="AW2106" s="99"/>
      <c r="AX2106" s="99"/>
      <c r="AY2106" s="99"/>
    </row>
    <row r="2107" spans="30:51" ht="13">
      <c r="AD2107" s="99"/>
      <c r="AE2107" s="99"/>
      <c r="AF2107" s="99"/>
      <c r="AG2107" s="99"/>
      <c r="AH2107" s="99"/>
      <c r="AI2107" s="99"/>
      <c r="AJ2107" s="99"/>
      <c r="AK2107" s="99"/>
      <c r="AL2107" s="99"/>
      <c r="AM2107" s="99"/>
      <c r="AN2107" s="99"/>
      <c r="AO2107" s="99"/>
      <c r="AP2107" s="99"/>
      <c r="AQ2107" s="99"/>
      <c r="AR2107" s="99"/>
      <c r="AS2107" s="99"/>
      <c r="AT2107" s="99"/>
      <c r="AU2107" s="99"/>
      <c r="AV2107" s="99"/>
      <c r="AW2107" s="99"/>
      <c r="AX2107" s="99"/>
      <c r="AY2107" s="99"/>
    </row>
    <row r="2108" spans="30:51" ht="13">
      <c r="AD2108" s="99"/>
      <c r="AE2108" s="99"/>
      <c r="AF2108" s="99"/>
      <c r="AG2108" s="99"/>
      <c r="AH2108" s="99"/>
      <c r="AI2108" s="99"/>
      <c r="AJ2108" s="99"/>
      <c r="AK2108" s="99"/>
      <c r="AL2108" s="99"/>
      <c r="AM2108" s="99"/>
      <c r="AN2108" s="99"/>
      <c r="AO2108" s="99"/>
      <c r="AP2108" s="99"/>
      <c r="AQ2108" s="99"/>
      <c r="AR2108" s="99"/>
      <c r="AS2108" s="99"/>
      <c r="AT2108" s="99"/>
      <c r="AU2108" s="99"/>
      <c r="AV2108" s="99"/>
      <c r="AW2108" s="99"/>
      <c r="AX2108" s="99"/>
      <c r="AY2108" s="99"/>
    </row>
    <row r="2109" spans="30:51" ht="13">
      <c r="AD2109" s="99"/>
      <c r="AE2109" s="99"/>
      <c r="AF2109" s="99"/>
      <c r="AG2109" s="99"/>
      <c r="AH2109" s="99"/>
      <c r="AI2109" s="99"/>
      <c r="AJ2109" s="99"/>
      <c r="AK2109" s="99"/>
      <c r="AL2109" s="99"/>
      <c r="AM2109" s="99"/>
      <c r="AN2109" s="99"/>
      <c r="AO2109" s="99"/>
      <c r="AP2109" s="99"/>
      <c r="AQ2109" s="99"/>
      <c r="AR2109" s="99"/>
      <c r="AS2109" s="99"/>
      <c r="AT2109" s="99"/>
      <c r="AU2109" s="99"/>
      <c r="AV2109" s="99"/>
      <c r="AW2109" s="99"/>
      <c r="AX2109" s="99"/>
      <c r="AY2109" s="99"/>
    </row>
    <row r="2110" spans="30:51" ht="13">
      <c r="AD2110" s="99"/>
      <c r="AE2110" s="99"/>
      <c r="AF2110" s="99"/>
      <c r="AG2110" s="99"/>
      <c r="AH2110" s="99"/>
      <c r="AI2110" s="99"/>
      <c r="AJ2110" s="99"/>
      <c r="AK2110" s="99"/>
      <c r="AL2110" s="99"/>
      <c r="AM2110" s="99"/>
      <c r="AN2110" s="99"/>
      <c r="AO2110" s="99"/>
      <c r="AP2110" s="99"/>
      <c r="AQ2110" s="99"/>
      <c r="AR2110" s="99"/>
      <c r="AS2110" s="99"/>
      <c r="AT2110" s="99"/>
      <c r="AU2110" s="99"/>
      <c r="AV2110" s="99"/>
      <c r="AW2110" s="99"/>
      <c r="AX2110" s="99"/>
      <c r="AY2110" s="99"/>
    </row>
    <row r="2111" spans="30:51" ht="13">
      <c r="AD2111" s="99"/>
      <c r="AE2111" s="99"/>
      <c r="AF2111" s="99"/>
      <c r="AG2111" s="99"/>
      <c r="AH2111" s="99"/>
      <c r="AI2111" s="99"/>
      <c r="AJ2111" s="99"/>
      <c r="AK2111" s="99"/>
      <c r="AL2111" s="99"/>
      <c r="AM2111" s="99"/>
      <c r="AN2111" s="99"/>
      <c r="AO2111" s="99"/>
      <c r="AP2111" s="99"/>
      <c r="AQ2111" s="99"/>
      <c r="AR2111" s="99"/>
      <c r="AS2111" s="99"/>
      <c r="AT2111" s="99"/>
      <c r="AU2111" s="99"/>
      <c r="AV2111" s="99"/>
      <c r="AW2111" s="99"/>
      <c r="AX2111" s="99"/>
      <c r="AY2111" s="99"/>
    </row>
    <row r="2112" spans="30:51" ht="13">
      <c r="AD2112" s="99"/>
      <c r="AE2112" s="99"/>
      <c r="AF2112" s="99"/>
      <c r="AG2112" s="99"/>
      <c r="AH2112" s="99"/>
      <c r="AI2112" s="99"/>
      <c r="AJ2112" s="99"/>
      <c r="AK2112" s="99"/>
      <c r="AL2112" s="99"/>
      <c r="AM2112" s="99"/>
      <c r="AN2112" s="99"/>
      <c r="AO2112" s="99"/>
      <c r="AP2112" s="99"/>
      <c r="AQ2112" s="99"/>
      <c r="AR2112" s="99"/>
      <c r="AS2112" s="99"/>
      <c r="AT2112" s="99"/>
      <c r="AU2112" s="99"/>
      <c r="AV2112" s="99"/>
      <c r="AW2112" s="99"/>
      <c r="AX2112" s="99"/>
      <c r="AY2112" s="99"/>
    </row>
    <row r="2113" spans="30:51" ht="13">
      <c r="AD2113" s="99"/>
      <c r="AE2113" s="99"/>
      <c r="AF2113" s="99"/>
      <c r="AG2113" s="99"/>
      <c r="AH2113" s="99"/>
      <c r="AI2113" s="99"/>
      <c r="AJ2113" s="99"/>
      <c r="AK2113" s="99"/>
      <c r="AL2113" s="99"/>
      <c r="AM2113" s="99"/>
      <c r="AN2113" s="99"/>
      <c r="AO2113" s="99"/>
      <c r="AP2113" s="99"/>
      <c r="AQ2113" s="99"/>
      <c r="AR2113" s="99"/>
      <c r="AS2113" s="99"/>
      <c r="AT2113" s="99"/>
      <c r="AU2113" s="99"/>
      <c r="AV2113" s="99"/>
      <c r="AW2113" s="99"/>
      <c r="AX2113" s="99"/>
      <c r="AY2113" s="99"/>
    </row>
    <row r="2114" spans="30:51" ht="13">
      <c r="AD2114" s="99"/>
      <c r="AE2114" s="99"/>
      <c r="AF2114" s="99"/>
      <c r="AG2114" s="99"/>
      <c r="AH2114" s="99"/>
      <c r="AI2114" s="99"/>
      <c r="AJ2114" s="99"/>
      <c r="AK2114" s="99"/>
      <c r="AL2114" s="99"/>
      <c r="AM2114" s="99"/>
      <c r="AN2114" s="99"/>
      <c r="AO2114" s="99"/>
      <c r="AP2114" s="99"/>
      <c r="AQ2114" s="99"/>
      <c r="AR2114" s="99"/>
      <c r="AS2114" s="99"/>
      <c r="AT2114" s="99"/>
      <c r="AU2114" s="99"/>
      <c r="AV2114" s="99"/>
      <c r="AW2114" s="99"/>
      <c r="AX2114" s="99"/>
      <c r="AY2114" s="99"/>
    </row>
    <row r="2115" spans="30:51" ht="13">
      <c r="AD2115" s="99"/>
      <c r="AE2115" s="99"/>
      <c r="AF2115" s="99"/>
      <c r="AG2115" s="99"/>
      <c r="AH2115" s="99"/>
      <c r="AI2115" s="99"/>
      <c r="AJ2115" s="99"/>
      <c r="AK2115" s="99"/>
      <c r="AL2115" s="99"/>
      <c r="AM2115" s="99"/>
      <c r="AN2115" s="99"/>
      <c r="AO2115" s="99"/>
      <c r="AP2115" s="99"/>
      <c r="AQ2115" s="99"/>
      <c r="AR2115" s="99"/>
      <c r="AS2115" s="99"/>
      <c r="AT2115" s="99"/>
      <c r="AU2115" s="99"/>
      <c r="AV2115" s="99"/>
      <c r="AW2115" s="99"/>
      <c r="AX2115" s="99"/>
      <c r="AY2115" s="99"/>
    </row>
    <row r="2116" spans="30:51" ht="13">
      <c r="AD2116" s="99"/>
      <c r="AE2116" s="99"/>
      <c r="AF2116" s="99"/>
      <c r="AG2116" s="99"/>
      <c r="AH2116" s="99"/>
      <c r="AI2116" s="99"/>
      <c r="AJ2116" s="99"/>
      <c r="AK2116" s="99"/>
      <c r="AL2116" s="99"/>
      <c r="AM2116" s="99"/>
      <c r="AN2116" s="99"/>
      <c r="AO2116" s="99"/>
      <c r="AP2116" s="99"/>
      <c r="AQ2116" s="99"/>
      <c r="AR2116" s="99"/>
      <c r="AS2116" s="99"/>
      <c r="AT2116" s="99"/>
      <c r="AU2116" s="99"/>
      <c r="AV2116" s="99"/>
      <c r="AW2116" s="99"/>
      <c r="AX2116" s="99"/>
      <c r="AY2116" s="99"/>
    </row>
    <row r="2117" spans="30:51" ht="13">
      <c r="AD2117" s="99"/>
      <c r="AE2117" s="99"/>
      <c r="AF2117" s="99"/>
      <c r="AG2117" s="99"/>
      <c r="AH2117" s="99"/>
      <c r="AI2117" s="99"/>
      <c r="AJ2117" s="99"/>
      <c r="AK2117" s="99"/>
      <c r="AL2117" s="99"/>
      <c r="AM2117" s="99"/>
      <c r="AN2117" s="99"/>
      <c r="AO2117" s="99"/>
      <c r="AP2117" s="99"/>
      <c r="AQ2117" s="99"/>
      <c r="AR2117" s="99"/>
      <c r="AS2117" s="99"/>
      <c r="AT2117" s="99"/>
      <c r="AU2117" s="99"/>
      <c r="AV2117" s="99"/>
      <c r="AW2117" s="99"/>
      <c r="AX2117" s="99"/>
      <c r="AY2117" s="99"/>
    </row>
    <row r="2118" spans="30:51" ht="13">
      <c r="AD2118" s="99"/>
      <c r="AE2118" s="99"/>
      <c r="AF2118" s="99"/>
      <c r="AG2118" s="99"/>
      <c r="AH2118" s="99"/>
      <c r="AI2118" s="99"/>
      <c r="AJ2118" s="99"/>
      <c r="AK2118" s="99"/>
      <c r="AL2118" s="99"/>
      <c r="AM2118" s="99"/>
      <c r="AN2118" s="99"/>
      <c r="AO2118" s="99"/>
      <c r="AP2118" s="99"/>
      <c r="AQ2118" s="99"/>
      <c r="AR2118" s="99"/>
      <c r="AS2118" s="99"/>
      <c r="AT2118" s="99"/>
      <c r="AU2118" s="99"/>
      <c r="AV2118" s="99"/>
      <c r="AW2118" s="99"/>
      <c r="AX2118" s="99"/>
      <c r="AY2118" s="99"/>
    </row>
    <row r="2119" spans="30:51" ht="13">
      <c r="AD2119" s="99"/>
      <c r="AE2119" s="99"/>
      <c r="AF2119" s="99"/>
      <c r="AG2119" s="99"/>
      <c r="AH2119" s="99"/>
      <c r="AI2119" s="99"/>
      <c r="AJ2119" s="99"/>
      <c r="AK2119" s="99"/>
      <c r="AL2119" s="99"/>
      <c r="AM2119" s="99"/>
      <c r="AN2119" s="99"/>
      <c r="AO2119" s="99"/>
      <c r="AP2119" s="99"/>
      <c r="AQ2119" s="99"/>
      <c r="AR2119" s="99"/>
      <c r="AS2119" s="99"/>
      <c r="AT2119" s="99"/>
      <c r="AU2119" s="99"/>
      <c r="AV2119" s="99"/>
      <c r="AW2119" s="99"/>
      <c r="AX2119" s="99"/>
      <c r="AY2119" s="99"/>
    </row>
    <row r="2120" spans="30:51" ht="13">
      <c r="AD2120" s="99"/>
      <c r="AE2120" s="99"/>
      <c r="AF2120" s="99"/>
      <c r="AG2120" s="99"/>
      <c r="AH2120" s="99"/>
      <c r="AI2120" s="99"/>
      <c r="AJ2120" s="99"/>
      <c r="AK2120" s="99"/>
      <c r="AL2120" s="99"/>
      <c r="AM2120" s="99"/>
      <c r="AN2120" s="99"/>
      <c r="AO2120" s="99"/>
      <c r="AP2120" s="99"/>
      <c r="AQ2120" s="99"/>
      <c r="AR2120" s="99"/>
      <c r="AS2120" s="99"/>
      <c r="AT2120" s="99"/>
      <c r="AU2120" s="99"/>
      <c r="AV2120" s="99"/>
      <c r="AW2120" s="99"/>
      <c r="AX2120" s="99"/>
      <c r="AY2120" s="99"/>
    </row>
    <row r="2121" spans="30:51" ht="13">
      <c r="AD2121" s="99"/>
      <c r="AE2121" s="99"/>
      <c r="AF2121" s="99"/>
      <c r="AG2121" s="99"/>
      <c r="AH2121" s="99"/>
      <c r="AI2121" s="99"/>
      <c r="AJ2121" s="99"/>
      <c r="AK2121" s="99"/>
      <c r="AL2121" s="99"/>
      <c r="AM2121" s="99"/>
      <c r="AN2121" s="99"/>
      <c r="AO2121" s="99"/>
      <c r="AP2121" s="99"/>
      <c r="AQ2121" s="99"/>
      <c r="AR2121" s="99"/>
      <c r="AS2121" s="99"/>
      <c r="AT2121" s="99"/>
      <c r="AU2121" s="99"/>
      <c r="AV2121" s="99"/>
      <c r="AW2121" s="99"/>
      <c r="AX2121" s="99"/>
      <c r="AY2121" s="99"/>
    </row>
    <row r="2122" spans="30:51" ht="13">
      <c r="AD2122" s="99"/>
      <c r="AE2122" s="99"/>
      <c r="AF2122" s="99"/>
      <c r="AG2122" s="99"/>
      <c r="AH2122" s="99"/>
      <c r="AI2122" s="99"/>
      <c r="AJ2122" s="99"/>
      <c r="AK2122" s="99"/>
      <c r="AL2122" s="99"/>
      <c r="AM2122" s="99"/>
      <c r="AN2122" s="99"/>
      <c r="AO2122" s="99"/>
      <c r="AP2122" s="99"/>
      <c r="AQ2122" s="99"/>
      <c r="AR2122" s="99"/>
      <c r="AS2122" s="99"/>
      <c r="AT2122" s="99"/>
      <c r="AU2122" s="99"/>
      <c r="AV2122" s="99"/>
      <c r="AW2122" s="99"/>
      <c r="AX2122" s="99"/>
      <c r="AY2122" s="99"/>
    </row>
    <row r="2123" spans="30:51" ht="13">
      <c r="AD2123" s="99"/>
      <c r="AE2123" s="99"/>
      <c r="AF2123" s="99"/>
      <c r="AG2123" s="99"/>
      <c r="AH2123" s="99"/>
      <c r="AI2123" s="99"/>
      <c r="AJ2123" s="99"/>
      <c r="AK2123" s="99"/>
      <c r="AL2123" s="99"/>
      <c r="AM2123" s="99"/>
      <c r="AN2123" s="99"/>
      <c r="AO2123" s="99"/>
      <c r="AP2123" s="99"/>
      <c r="AQ2123" s="99"/>
      <c r="AR2123" s="99"/>
      <c r="AS2123" s="99"/>
      <c r="AT2123" s="99"/>
      <c r="AU2123" s="99"/>
      <c r="AV2123" s="99"/>
      <c r="AW2123" s="99"/>
      <c r="AX2123" s="99"/>
      <c r="AY2123" s="99"/>
    </row>
    <row r="2124" spans="30:51" ht="13">
      <c r="AD2124" s="99"/>
      <c r="AE2124" s="99"/>
      <c r="AF2124" s="99"/>
      <c r="AG2124" s="99"/>
      <c r="AH2124" s="99"/>
      <c r="AI2124" s="99"/>
      <c r="AJ2124" s="99"/>
      <c r="AK2124" s="99"/>
      <c r="AL2124" s="99"/>
      <c r="AM2124" s="99"/>
      <c r="AN2124" s="99"/>
      <c r="AO2124" s="99"/>
      <c r="AP2124" s="99"/>
      <c r="AQ2124" s="99"/>
      <c r="AR2124" s="99"/>
      <c r="AS2124" s="99"/>
      <c r="AT2124" s="99"/>
      <c r="AU2124" s="99"/>
      <c r="AV2124" s="99"/>
      <c r="AW2124" s="99"/>
      <c r="AX2124" s="99"/>
      <c r="AY2124" s="99"/>
    </row>
    <row r="2125" spans="30:51" ht="13">
      <c r="AD2125" s="99"/>
      <c r="AE2125" s="99"/>
      <c r="AF2125" s="99"/>
      <c r="AG2125" s="99"/>
      <c r="AH2125" s="99"/>
      <c r="AI2125" s="99"/>
      <c r="AJ2125" s="99"/>
      <c r="AK2125" s="99"/>
      <c r="AL2125" s="99"/>
      <c r="AM2125" s="99"/>
      <c r="AN2125" s="99"/>
      <c r="AO2125" s="99"/>
      <c r="AP2125" s="99"/>
      <c r="AQ2125" s="99"/>
      <c r="AR2125" s="99"/>
      <c r="AS2125" s="99"/>
      <c r="AT2125" s="99"/>
      <c r="AU2125" s="99"/>
      <c r="AV2125" s="99"/>
      <c r="AW2125" s="99"/>
      <c r="AX2125" s="99"/>
      <c r="AY2125" s="99"/>
    </row>
    <row r="2126" spans="30:51" ht="13">
      <c r="AD2126" s="99"/>
      <c r="AE2126" s="99"/>
      <c r="AF2126" s="99"/>
      <c r="AG2126" s="99"/>
      <c r="AH2126" s="99"/>
      <c r="AI2126" s="99"/>
      <c r="AJ2126" s="99"/>
      <c r="AK2126" s="99"/>
      <c r="AL2126" s="99"/>
      <c r="AM2126" s="99"/>
      <c r="AN2126" s="99"/>
      <c r="AO2126" s="99"/>
      <c r="AP2126" s="99"/>
      <c r="AQ2126" s="99"/>
      <c r="AR2126" s="99"/>
      <c r="AS2126" s="99"/>
      <c r="AT2126" s="99"/>
      <c r="AU2126" s="99"/>
      <c r="AV2126" s="99"/>
      <c r="AW2126" s="99"/>
      <c r="AX2126" s="99"/>
      <c r="AY2126" s="99"/>
    </row>
    <row r="2127" spans="30:51" ht="13">
      <c r="AD2127" s="99"/>
      <c r="AE2127" s="99"/>
      <c r="AF2127" s="99"/>
      <c r="AG2127" s="99"/>
      <c r="AH2127" s="99"/>
      <c r="AI2127" s="99"/>
      <c r="AJ2127" s="99"/>
      <c r="AK2127" s="99"/>
      <c r="AL2127" s="99"/>
      <c r="AM2127" s="99"/>
      <c r="AN2127" s="99"/>
      <c r="AO2127" s="99"/>
      <c r="AP2127" s="99"/>
      <c r="AQ2127" s="99"/>
      <c r="AR2127" s="99"/>
      <c r="AS2127" s="99"/>
      <c r="AT2127" s="99"/>
      <c r="AU2127" s="99"/>
      <c r="AV2127" s="99"/>
      <c r="AW2127" s="99"/>
      <c r="AX2127" s="99"/>
      <c r="AY2127" s="99"/>
    </row>
    <row r="2128" spans="30:51" ht="13">
      <c r="AD2128" s="99"/>
      <c r="AE2128" s="99"/>
      <c r="AF2128" s="99"/>
      <c r="AG2128" s="99"/>
      <c r="AH2128" s="99"/>
      <c r="AI2128" s="99"/>
      <c r="AJ2128" s="99"/>
      <c r="AK2128" s="99"/>
      <c r="AL2128" s="99"/>
      <c r="AM2128" s="99"/>
      <c r="AN2128" s="99"/>
      <c r="AO2128" s="99"/>
      <c r="AP2128" s="99"/>
      <c r="AQ2128" s="99"/>
      <c r="AR2128" s="99"/>
      <c r="AS2128" s="99"/>
      <c r="AT2128" s="99"/>
      <c r="AU2128" s="99"/>
      <c r="AV2128" s="99"/>
      <c r="AW2128" s="99"/>
      <c r="AX2128" s="99"/>
      <c r="AY2128" s="99"/>
    </row>
    <row r="2129" spans="30:51" ht="13">
      <c r="AD2129" s="99"/>
      <c r="AE2129" s="99"/>
      <c r="AF2129" s="99"/>
      <c r="AG2129" s="99"/>
      <c r="AH2129" s="99"/>
      <c r="AI2129" s="99"/>
      <c r="AJ2129" s="99"/>
      <c r="AK2129" s="99"/>
      <c r="AL2129" s="99"/>
      <c r="AM2129" s="99"/>
      <c r="AN2129" s="99"/>
      <c r="AO2129" s="99"/>
      <c r="AP2129" s="99"/>
      <c r="AQ2129" s="99"/>
      <c r="AR2129" s="99"/>
      <c r="AS2129" s="99"/>
      <c r="AT2129" s="99"/>
      <c r="AU2129" s="99"/>
      <c r="AV2129" s="99"/>
      <c r="AW2129" s="99"/>
      <c r="AX2129" s="99"/>
      <c r="AY2129" s="99"/>
    </row>
    <row r="2130" spans="30:51" ht="13">
      <c r="AD2130" s="99"/>
      <c r="AE2130" s="99"/>
      <c r="AF2130" s="99"/>
      <c r="AG2130" s="99"/>
      <c r="AH2130" s="99"/>
      <c r="AI2130" s="99"/>
      <c r="AJ2130" s="99"/>
      <c r="AK2130" s="99"/>
      <c r="AL2130" s="99"/>
      <c r="AM2130" s="99"/>
      <c r="AN2130" s="99"/>
      <c r="AO2130" s="99"/>
      <c r="AP2130" s="99"/>
      <c r="AQ2130" s="99"/>
      <c r="AR2130" s="99"/>
      <c r="AS2130" s="99"/>
      <c r="AT2130" s="99"/>
      <c r="AU2130" s="99"/>
      <c r="AV2130" s="99"/>
      <c r="AW2130" s="99"/>
      <c r="AX2130" s="99"/>
      <c r="AY2130" s="99"/>
    </row>
    <row r="2131" spans="30:51" ht="13">
      <c r="AD2131" s="99"/>
      <c r="AE2131" s="99"/>
      <c r="AF2131" s="99"/>
      <c r="AG2131" s="99"/>
      <c r="AH2131" s="99"/>
      <c r="AI2131" s="99"/>
      <c r="AJ2131" s="99"/>
      <c r="AK2131" s="99"/>
      <c r="AL2131" s="99"/>
      <c r="AM2131" s="99"/>
      <c r="AN2131" s="99"/>
      <c r="AO2131" s="99"/>
      <c r="AP2131" s="99"/>
      <c r="AQ2131" s="99"/>
      <c r="AR2131" s="99"/>
      <c r="AS2131" s="99"/>
      <c r="AT2131" s="99"/>
      <c r="AU2131" s="99"/>
      <c r="AV2131" s="99"/>
      <c r="AW2131" s="99"/>
      <c r="AX2131" s="99"/>
      <c r="AY2131" s="99"/>
    </row>
    <row r="2132" spans="30:51" ht="13">
      <c r="AD2132" s="99"/>
      <c r="AE2132" s="99"/>
      <c r="AF2132" s="99"/>
      <c r="AG2132" s="99"/>
      <c r="AH2132" s="99"/>
      <c r="AI2132" s="99"/>
      <c r="AJ2132" s="99"/>
      <c r="AK2132" s="99"/>
      <c r="AL2132" s="99"/>
      <c r="AM2132" s="99"/>
      <c r="AN2132" s="99"/>
      <c r="AO2132" s="99"/>
      <c r="AP2132" s="99"/>
      <c r="AQ2132" s="99"/>
      <c r="AR2132" s="99"/>
      <c r="AS2132" s="99"/>
      <c r="AT2132" s="99"/>
      <c r="AU2132" s="99"/>
      <c r="AV2132" s="99"/>
      <c r="AW2132" s="99"/>
      <c r="AX2132" s="99"/>
      <c r="AY2132" s="99"/>
    </row>
    <row r="2133" spans="30:51" ht="13">
      <c r="AD2133" s="99"/>
      <c r="AE2133" s="99"/>
      <c r="AF2133" s="99"/>
      <c r="AG2133" s="99"/>
      <c r="AH2133" s="99"/>
      <c r="AI2133" s="99"/>
      <c r="AJ2133" s="99"/>
      <c r="AK2133" s="99"/>
      <c r="AL2133" s="99"/>
      <c r="AM2133" s="99"/>
      <c r="AN2133" s="99"/>
      <c r="AO2133" s="99"/>
      <c r="AP2133" s="99"/>
      <c r="AQ2133" s="99"/>
      <c r="AR2133" s="99"/>
      <c r="AS2133" s="99"/>
      <c r="AT2133" s="99"/>
      <c r="AU2133" s="99"/>
      <c r="AV2133" s="99"/>
      <c r="AW2133" s="99"/>
      <c r="AX2133" s="99"/>
      <c r="AY2133" s="99"/>
    </row>
    <row r="2134" spans="30:51" ht="13">
      <c r="AD2134" s="99"/>
      <c r="AE2134" s="99"/>
      <c r="AF2134" s="99"/>
      <c r="AG2134" s="99"/>
      <c r="AH2134" s="99"/>
      <c r="AI2134" s="99"/>
      <c r="AJ2134" s="99"/>
      <c r="AK2134" s="99"/>
      <c r="AL2134" s="99"/>
      <c r="AM2134" s="99"/>
      <c r="AN2134" s="99"/>
      <c r="AO2134" s="99"/>
      <c r="AP2134" s="99"/>
      <c r="AQ2134" s="99"/>
      <c r="AR2134" s="99"/>
      <c r="AS2134" s="99"/>
      <c r="AT2134" s="99"/>
      <c r="AU2134" s="99"/>
      <c r="AV2134" s="99"/>
      <c r="AW2134" s="99"/>
      <c r="AX2134" s="99"/>
      <c r="AY2134" s="99"/>
    </row>
    <row r="2135" spans="30:51" ht="13">
      <c r="AD2135" s="99"/>
      <c r="AE2135" s="99"/>
      <c r="AF2135" s="99"/>
      <c r="AG2135" s="99"/>
      <c r="AH2135" s="99"/>
      <c r="AI2135" s="99"/>
      <c r="AJ2135" s="99"/>
      <c r="AK2135" s="99"/>
      <c r="AL2135" s="99"/>
      <c r="AM2135" s="99"/>
      <c r="AN2135" s="99"/>
      <c r="AO2135" s="99"/>
      <c r="AP2135" s="99"/>
      <c r="AQ2135" s="99"/>
      <c r="AR2135" s="99"/>
      <c r="AS2135" s="99"/>
      <c r="AT2135" s="99"/>
      <c r="AU2135" s="99"/>
      <c r="AV2135" s="99"/>
      <c r="AW2135" s="99"/>
      <c r="AX2135" s="99"/>
      <c r="AY2135" s="99"/>
    </row>
    <row r="2136" spans="30:51" ht="13">
      <c r="AD2136" s="99"/>
      <c r="AE2136" s="99"/>
      <c r="AF2136" s="99"/>
      <c r="AG2136" s="99"/>
      <c r="AH2136" s="99"/>
      <c r="AI2136" s="99"/>
      <c r="AJ2136" s="99"/>
      <c r="AK2136" s="99"/>
      <c r="AL2136" s="99"/>
      <c r="AM2136" s="99"/>
      <c r="AN2136" s="99"/>
      <c r="AO2136" s="99"/>
      <c r="AP2136" s="99"/>
      <c r="AQ2136" s="99"/>
      <c r="AR2136" s="99"/>
      <c r="AS2136" s="99"/>
      <c r="AT2136" s="99"/>
      <c r="AU2136" s="99"/>
      <c r="AV2136" s="99"/>
      <c r="AW2136" s="99"/>
      <c r="AX2136" s="99"/>
      <c r="AY2136" s="99"/>
    </row>
    <row r="2137" spans="30:51" ht="13">
      <c r="AD2137" s="99"/>
      <c r="AE2137" s="99"/>
      <c r="AF2137" s="99"/>
      <c r="AG2137" s="99"/>
      <c r="AH2137" s="99"/>
      <c r="AI2137" s="99"/>
      <c r="AJ2137" s="99"/>
      <c r="AK2137" s="99"/>
      <c r="AL2137" s="99"/>
      <c r="AM2137" s="99"/>
      <c r="AN2137" s="99"/>
      <c r="AO2137" s="99"/>
      <c r="AP2137" s="99"/>
      <c r="AQ2137" s="99"/>
      <c r="AR2137" s="99"/>
      <c r="AS2137" s="99"/>
      <c r="AT2137" s="99"/>
      <c r="AU2137" s="99"/>
      <c r="AV2137" s="99"/>
      <c r="AW2137" s="99"/>
      <c r="AX2137" s="99"/>
      <c r="AY2137" s="99"/>
    </row>
    <row r="2138" spans="30:51" ht="13">
      <c r="AD2138" s="99"/>
      <c r="AE2138" s="99"/>
      <c r="AF2138" s="99"/>
      <c r="AG2138" s="99"/>
      <c r="AH2138" s="99"/>
      <c r="AI2138" s="99"/>
      <c r="AJ2138" s="99"/>
      <c r="AK2138" s="99"/>
      <c r="AL2138" s="99"/>
      <c r="AM2138" s="99"/>
      <c r="AN2138" s="99"/>
      <c r="AO2138" s="99"/>
      <c r="AP2138" s="99"/>
      <c r="AQ2138" s="99"/>
      <c r="AR2138" s="99"/>
      <c r="AS2138" s="99"/>
      <c r="AT2138" s="99"/>
      <c r="AU2138" s="99"/>
      <c r="AV2138" s="99"/>
      <c r="AW2138" s="99"/>
      <c r="AX2138" s="99"/>
      <c r="AY2138" s="99"/>
    </row>
    <row r="2139" spans="30:51" ht="13">
      <c r="AD2139" s="99"/>
      <c r="AE2139" s="99"/>
      <c r="AF2139" s="99"/>
      <c r="AG2139" s="99"/>
      <c r="AH2139" s="99"/>
      <c r="AI2139" s="99"/>
      <c r="AJ2139" s="99"/>
      <c r="AK2139" s="99"/>
      <c r="AL2139" s="99"/>
      <c r="AM2139" s="99"/>
      <c r="AN2139" s="99"/>
      <c r="AO2139" s="99"/>
      <c r="AP2139" s="99"/>
      <c r="AQ2139" s="99"/>
      <c r="AR2139" s="99"/>
      <c r="AS2139" s="99"/>
      <c r="AT2139" s="99"/>
      <c r="AU2139" s="99"/>
      <c r="AV2139" s="99"/>
      <c r="AW2139" s="99"/>
      <c r="AX2139" s="99"/>
      <c r="AY2139" s="99"/>
    </row>
    <row r="2140" spans="30:51" ht="13">
      <c r="AD2140" s="99"/>
      <c r="AE2140" s="99"/>
      <c r="AF2140" s="99"/>
      <c r="AG2140" s="99"/>
      <c r="AH2140" s="99"/>
      <c r="AI2140" s="99"/>
      <c r="AJ2140" s="99"/>
      <c r="AK2140" s="99"/>
      <c r="AL2140" s="99"/>
      <c r="AM2140" s="99"/>
      <c r="AN2140" s="99"/>
      <c r="AO2140" s="99"/>
      <c r="AP2140" s="99"/>
      <c r="AQ2140" s="99"/>
      <c r="AR2140" s="99"/>
      <c r="AS2140" s="99"/>
      <c r="AT2140" s="99"/>
      <c r="AU2140" s="99"/>
      <c r="AV2140" s="99"/>
      <c r="AW2140" s="99"/>
      <c r="AX2140" s="99"/>
      <c r="AY2140" s="99"/>
    </row>
    <row r="2141" spans="30:51" ht="13">
      <c r="AD2141" s="99"/>
      <c r="AE2141" s="99"/>
      <c r="AF2141" s="99"/>
      <c r="AG2141" s="99"/>
      <c r="AH2141" s="99"/>
      <c r="AI2141" s="99"/>
      <c r="AJ2141" s="99"/>
      <c r="AK2141" s="99"/>
      <c r="AL2141" s="99"/>
      <c r="AM2141" s="99"/>
      <c r="AN2141" s="99"/>
      <c r="AO2141" s="99"/>
      <c r="AP2141" s="99"/>
      <c r="AQ2141" s="99"/>
      <c r="AR2141" s="99"/>
      <c r="AS2141" s="99"/>
      <c r="AT2141" s="99"/>
      <c r="AU2141" s="99"/>
      <c r="AV2141" s="99"/>
      <c r="AW2141" s="99"/>
      <c r="AX2141" s="99"/>
      <c r="AY2141" s="99"/>
    </row>
    <row r="2142" spans="30:51" ht="13">
      <c r="AD2142" s="99"/>
      <c r="AE2142" s="99"/>
      <c r="AF2142" s="99"/>
      <c r="AG2142" s="99"/>
      <c r="AH2142" s="99"/>
      <c r="AI2142" s="99"/>
      <c r="AJ2142" s="99"/>
      <c r="AK2142" s="99"/>
      <c r="AL2142" s="99"/>
      <c r="AM2142" s="99"/>
      <c r="AN2142" s="99"/>
      <c r="AO2142" s="99"/>
      <c r="AP2142" s="99"/>
      <c r="AQ2142" s="99"/>
      <c r="AR2142" s="99"/>
      <c r="AS2142" s="99"/>
      <c r="AT2142" s="99"/>
      <c r="AU2142" s="99"/>
      <c r="AV2142" s="99"/>
      <c r="AW2142" s="99"/>
      <c r="AX2142" s="99"/>
      <c r="AY2142" s="99"/>
    </row>
    <row r="2143" spans="30:51" ht="13">
      <c r="AD2143" s="99"/>
      <c r="AE2143" s="99"/>
      <c r="AF2143" s="99"/>
      <c r="AG2143" s="99"/>
      <c r="AH2143" s="99"/>
      <c r="AI2143" s="99"/>
      <c r="AJ2143" s="99"/>
      <c r="AK2143" s="99"/>
      <c r="AL2143" s="99"/>
      <c r="AM2143" s="99"/>
      <c r="AN2143" s="99"/>
      <c r="AO2143" s="99"/>
      <c r="AP2143" s="99"/>
      <c r="AQ2143" s="99"/>
      <c r="AR2143" s="99"/>
      <c r="AS2143" s="99"/>
      <c r="AT2143" s="99"/>
      <c r="AU2143" s="99"/>
      <c r="AV2143" s="99"/>
      <c r="AW2143" s="99"/>
      <c r="AX2143" s="99"/>
      <c r="AY2143" s="99"/>
    </row>
    <row r="2144" spans="30:51" ht="13">
      <c r="AD2144" s="99"/>
      <c r="AE2144" s="99"/>
      <c r="AF2144" s="99"/>
      <c r="AG2144" s="99"/>
      <c r="AH2144" s="99"/>
      <c r="AI2144" s="99"/>
      <c r="AJ2144" s="99"/>
      <c r="AK2144" s="99"/>
      <c r="AL2144" s="99"/>
      <c r="AM2144" s="99"/>
      <c r="AN2144" s="99"/>
      <c r="AO2144" s="99"/>
      <c r="AP2144" s="99"/>
      <c r="AQ2144" s="99"/>
      <c r="AR2144" s="99"/>
      <c r="AS2144" s="99"/>
      <c r="AT2144" s="99"/>
      <c r="AU2144" s="99"/>
      <c r="AV2144" s="99"/>
      <c r="AW2144" s="99"/>
      <c r="AX2144" s="99"/>
      <c r="AY2144" s="99"/>
    </row>
    <row r="2145" spans="30:51" ht="13">
      <c r="AD2145" s="99"/>
      <c r="AE2145" s="99"/>
      <c r="AF2145" s="99"/>
      <c r="AG2145" s="99"/>
      <c r="AH2145" s="99"/>
      <c r="AI2145" s="99"/>
      <c r="AJ2145" s="99"/>
      <c r="AK2145" s="99"/>
      <c r="AL2145" s="99"/>
      <c r="AM2145" s="99"/>
      <c r="AN2145" s="99"/>
      <c r="AO2145" s="99"/>
      <c r="AP2145" s="99"/>
      <c r="AQ2145" s="99"/>
      <c r="AR2145" s="99"/>
      <c r="AS2145" s="99"/>
      <c r="AT2145" s="99"/>
      <c r="AU2145" s="99"/>
      <c r="AV2145" s="99"/>
      <c r="AW2145" s="99"/>
      <c r="AX2145" s="99"/>
      <c r="AY2145" s="99"/>
    </row>
    <row r="2146" spans="30:51" ht="13">
      <c r="AD2146" s="99"/>
      <c r="AE2146" s="99"/>
      <c r="AF2146" s="99"/>
      <c r="AG2146" s="99"/>
      <c r="AH2146" s="99"/>
      <c r="AI2146" s="99"/>
      <c r="AJ2146" s="99"/>
      <c r="AK2146" s="99"/>
      <c r="AL2146" s="99"/>
      <c r="AM2146" s="99"/>
      <c r="AN2146" s="99"/>
      <c r="AO2146" s="99"/>
      <c r="AP2146" s="99"/>
      <c r="AQ2146" s="99"/>
      <c r="AR2146" s="99"/>
      <c r="AS2146" s="99"/>
      <c r="AT2146" s="99"/>
      <c r="AU2146" s="99"/>
      <c r="AV2146" s="99"/>
      <c r="AW2146" s="99"/>
      <c r="AX2146" s="99"/>
      <c r="AY2146" s="99"/>
    </row>
    <row r="2147" spans="30:51" ht="13">
      <c r="AD2147" s="99"/>
      <c r="AE2147" s="99"/>
      <c r="AF2147" s="99"/>
      <c r="AG2147" s="99"/>
      <c r="AH2147" s="99"/>
      <c r="AI2147" s="99"/>
      <c r="AJ2147" s="99"/>
      <c r="AK2147" s="99"/>
      <c r="AL2147" s="99"/>
      <c r="AM2147" s="99"/>
      <c r="AN2147" s="99"/>
      <c r="AO2147" s="99"/>
      <c r="AP2147" s="99"/>
      <c r="AQ2147" s="99"/>
      <c r="AR2147" s="99"/>
      <c r="AS2147" s="99"/>
      <c r="AT2147" s="99"/>
      <c r="AU2147" s="99"/>
      <c r="AV2147" s="99"/>
      <c r="AW2147" s="99"/>
      <c r="AX2147" s="99"/>
      <c r="AY2147" s="99"/>
    </row>
    <row r="2148" spans="30:51" ht="13">
      <c r="AD2148" s="99"/>
      <c r="AE2148" s="99"/>
      <c r="AF2148" s="99"/>
      <c r="AG2148" s="99"/>
      <c r="AH2148" s="99"/>
      <c r="AI2148" s="99"/>
      <c r="AJ2148" s="99"/>
      <c r="AK2148" s="99"/>
      <c r="AL2148" s="99"/>
      <c r="AM2148" s="99"/>
      <c r="AN2148" s="99"/>
      <c r="AO2148" s="99"/>
      <c r="AP2148" s="99"/>
      <c r="AQ2148" s="99"/>
      <c r="AR2148" s="99"/>
      <c r="AS2148" s="99"/>
      <c r="AT2148" s="99"/>
      <c r="AU2148" s="99"/>
      <c r="AV2148" s="99"/>
      <c r="AW2148" s="99"/>
      <c r="AX2148" s="99"/>
      <c r="AY2148" s="99"/>
    </row>
    <row r="2149" spans="30:51" ht="13">
      <c r="AD2149" s="99"/>
      <c r="AE2149" s="99"/>
      <c r="AF2149" s="99"/>
      <c r="AG2149" s="99"/>
      <c r="AH2149" s="99"/>
      <c r="AI2149" s="99"/>
      <c r="AJ2149" s="99"/>
      <c r="AK2149" s="99"/>
      <c r="AL2149" s="99"/>
      <c r="AM2149" s="99"/>
      <c r="AN2149" s="99"/>
      <c r="AO2149" s="99"/>
      <c r="AP2149" s="99"/>
      <c r="AQ2149" s="99"/>
      <c r="AR2149" s="99"/>
      <c r="AS2149" s="99"/>
      <c r="AT2149" s="99"/>
      <c r="AU2149" s="99"/>
      <c r="AV2149" s="99"/>
      <c r="AW2149" s="99"/>
      <c r="AX2149" s="99"/>
      <c r="AY2149" s="99"/>
    </row>
    <row r="2150" spans="30:51" ht="13">
      <c r="AD2150" s="99"/>
      <c r="AE2150" s="99"/>
      <c r="AF2150" s="99"/>
      <c r="AG2150" s="99"/>
      <c r="AH2150" s="99"/>
      <c r="AI2150" s="99"/>
      <c r="AJ2150" s="99"/>
      <c r="AK2150" s="99"/>
      <c r="AL2150" s="99"/>
      <c r="AM2150" s="99"/>
      <c r="AN2150" s="99"/>
      <c r="AO2150" s="99"/>
      <c r="AP2150" s="99"/>
      <c r="AQ2150" s="99"/>
      <c r="AR2150" s="99"/>
      <c r="AS2150" s="99"/>
      <c r="AT2150" s="99"/>
      <c r="AU2150" s="99"/>
      <c r="AV2150" s="99"/>
      <c r="AW2150" s="99"/>
      <c r="AX2150" s="99"/>
      <c r="AY2150" s="99"/>
    </row>
    <row r="2151" spans="30:51" ht="13">
      <c r="AD2151" s="99"/>
      <c r="AE2151" s="99"/>
      <c r="AF2151" s="99"/>
      <c r="AG2151" s="99"/>
      <c r="AH2151" s="99"/>
      <c r="AI2151" s="99"/>
      <c r="AJ2151" s="99"/>
      <c r="AK2151" s="99"/>
      <c r="AL2151" s="99"/>
      <c r="AM2151" s="99"/>
      <c r="AN2151" s="99"/>
      <c r="AO2151" s="99"/>
      <c r="AP2151" s="99"/>
      <c r="AQ2151" s="99"/>
      <c r="AR2151" s="99"/>
      <c r="AS2151" s="99"/>
      <c r="AT2151" s="99"/>
      <c r="AU2151" s="99"/>
      <c r="AV2151" s="99"/>
      <c r="AW2151" s="99"/>
      <c r="AX2151" s="99"/>
      <c r="AY2151" s="99"/>
    </row>
    <row r="2152" spans="30:51" ht="13">
      <c r="AD2152" s="99"/>
      <c r="AE2152" s="99"/>
      <c r="AF2152" s="99"/>
      <c r="AG2152" s="99"/>
      <c r="AH2152" s="99"/>
      <c r="AI2152" s="99"/>
      <c r="AJ2152" s="99"/>
      <c r="AK2152" s="99"/>
      <c r="AL2152" s="99"/>
      <c r="AM2152" s="99"/>
      <c r="AN2152" s="99"/>
      <c r="AO2152" s="99"/>
      <c r="AP2152" s="99"/>
      <c r="AQ2152" s="99"/>
      <c r="AR2152" s="99"/>
      <c r="AS2152" s="99"/>
      <c r="AT2152" s="99"/>
      <c r="AU2152" s="99"/>
      <c r="AV2152" s="99"/>
      <c r="AW2152" s="99"/>
      <c r="AX2152" s="99"/>
      <c r="AY2152" s="99"/>
    </row>
    <row r="2153" spans="30:51" ht="13">
      <c r="AD2153" s="99"/>
      <c r="AE2153" s="99"/>
      <c r="AF2153" s="99"/>
      <c r="AG2153" s="99"/>
      <c r="AH2153" s="99"/>
      <c r="AI2153" s="99"/>
      <c r="AJ2153" s="99"/>
      <c r="AK2153" s="99"/>
      <c r="AL2153" s="99"/>
      <c r="AM2153" s="99"/>
      <c r="AN2153" s="99"/>
      <c r="AO2153" s="99"/>
      <c r="AP2153" s="99"/>
      <c r="AQ2153" s="99"/>
      <c r="AR2153" s="99"/>
      <c r="AS2153" s="99"/>
      <c r="AT2153" s="99"/>
      <c r="AU2153" s="99"/>
      <c r="AV2153" s="99"/>
      <c r="AW2153" s="99"/>
      <c r="AX2153" s="99"/>
      <c r="AY2153" s="99"/>
    </row>
    <row r="2154" spans="30:51" ht="13">
      <c r="AD2154" s="99"/>
      <c r="AE2154" s="99"/>
      <c r="AF2154" s="99"/>
      <c r="AG2154" s="99"/>
      <c r="AH2154" s="99"/>
      <c r="AI2154" s="99"/>
      <c r="AJ2154" s="99"/>
      <c r="AK2154" s="99"/>
      <c r="AL2154" s="99"/>
      <c r="AM2154" s="99"/>
      <c r="AN2154" s="99"/>
      <c r="AO2154" s="99"/>
      <c r="AP2154" s="99"/>
      <c r="AQ2154" s="99"/>
      <c r="AR2154" s="99"/>
      <c r="AS2154" s="99"/>
      <c r="AT2154" s="99"/>
      <c r="AU2154" s="99"/>
      <c r="AV2154" s="99"/>
      <c r="AW2154" s="99"/>
      <c r="AX2154" s="99"/>
      <c r="AY2154" s="99"/>
    </row>
    <row r="2155" spans="30:51" ht="13">
      <c r="AD2155" s="99"/>
      <c r="AE2155" s="99"/>
      <c r="AF2155" s="99"/>
      <c r="AG2155" s="99"/>
      <c r="AH2155" s="99"/>
      <c r="AI2155" s="99"/>
      <c r="AJ2155" s="99"/>
      <c r="AK2155" s="99"/>
      <c r="AL2155" s="99"/>
      <c r="AM2155" s="99"/>
      <c r="AN2155" s="99"/>
      <c r="AO2155" s="99"/>
      <c r="AP2155" s="99"/>
      <c r="AQ2155" s="99"/>
      <c r="AR2155" s="99"/>
      <c r="AS2155" s="99"/>
      <c r="AT2155" s="99"/>
      <c r="AU2155" s="99"/>
      <c r="AV2155" s="99"/>
      <c r="AW2155" s="99"/>
      <c r="AX2155" s="99"/>
      <c r="AY2155" s="99"/>
    </row>
    <row r="2156" spans="30:51" ht="13">
      <c r="AD2156" s="99"/>
      <c r="AE2156" s="99"/>
      <c r="AF2156" s="99"/>
      <c r="AG2156" s="99"/>
      <c r="AH2156" s="99"/>
      <c r="AI2156" s="99"/>
      <c r="AJ2156" s="99"/>
      <c r="AK2156" s="99"/>
      <c r="AL2156" s="99"/>
      <c r="AM2156" s="99"/>
      <c r="AN2156" s="99"/>
      <c r="AO2156" s="99"/>
      <c r="AP2156" s="99"/>
      <c r="AQ2156" s="99"/>
      <c r="AR2156" s="99"/>
      <c r="AS2156" s="99"/>
      <c r="AT2156" s="99"/>
      <c r="AU2156" s="99"/>
      <c r="AV2156" s="99"/>
      <c r="AW2156" s="99"/>
      <c r="AX2156" s="99"/>
      <c r="AY2156" s="99"/>
    </row>
    <row r="2157" spans="30:51" ht="13">
      <c r="AD2157" s="99"/>
      <c r="AE2157" s="99"/>
      <c r="AF2157" s="99"/>
      <c r="AG2157" s="99"/>
      <c r="AH2157" s="99"/>
      <c r="AI2157" s="99"/>
      <c r="AJ2157" s="99"/>
      <c r="AK2157" s="99"/>
      <c r="AL2157" s="99"/>
      <c r="AM2157" s="99"/>
      <c r="AN2157" s="99"/>
      <c r="AO2157" s="99"/>
      <c r="AP2157" s="99"/>
      <c r="AQ2157" s="99"/>
      <c r="AR2157" s="99"/>
      <c r="AS2157" s="99"/>
      <c r="AT2157" s="99"/>
      <c r="AU2157" s="99"/>
      <c r="AV2157" s="99"/>
      <c r="AW2157" s="99"/>
      <c r="AX2157" s="99"/>
      <c r="AY2157" s="99"/>
    </row>
    <row r="2158" spans="30:51" ht="13">
      <c r="AD2158" s="99"/>
      <c r="AE2158" s="99"/>
      <c r="AF2158" s="99"/>
      <c r="AG2158" s="99"/>
      <c r="AH2158" s="99"/>
      <c r="AI2158" s="99"/>
      <c r="AJ2158" s="99"/>
      <c r="AK2158" s="99"/>
      <c r="AL2158" s="99"/>
      <c r="AM2158" s="99"/>
      <c r="AN2158" s="99"/>
      <c r="AO2158" s="99"/>
      <c r="AP2158" s="99"/>
      <c r="AQ2158" s="99"/>
      <c r="AR2158" s="99"/>
      <c r="AS2158" s="99"/>
      <c r="AT2158" s="99"/>
      <c r="AU2158" s="99"/>
      <c r="AV2158" s="99"/>
      <c r="AW2158" s="99"/>
      <c r="AX2158" s="99"/>
      <c r="AY2158" s="99"/>
    </row>
    <row r="2159" spans="30:51" ht="13">
      <c r="AD2159" s="99"/>
      <c r="AE2159" s="99"/>
      <c r="AF2159" s="99"/>
      <c r="AG2159" s="99"/>
      <c r="AH2159" s="99"/>
      <c r="AI2159" s="99"/>
      <c r="AJ2159" s="99"/>
      <c r="AK2159" s="99"/>
      <c r="AL2159" s="99"/>
      <c r="AM2159" s="99"/>
      <c r="AN2159" s="99"/>
      <c r="AO2159" s="99"/>
      <c r="AP2159" s="99"/>
      <c r="AQ2159" s="99"/>
      <c r="AR2159" s="99"/>
      <c r="AS2159" s="99"/>
      <c r="AT2159" s="99"/>
      <c r="AU2159" s="99"/>
      <c r="AV2159" s="99"/>
      <c r="AW2159" s="99"/>
      <c r="AX2159" s="99"/>
      <c r="AY2159" s="99"/>
    </row>
    <row r="2160" spans="30:51" ht="13">
      <c r="AD2160" s="99"/>
      <c r="AE2160" s="99"/>
      <c r="AF2160" s="99"/>
      <c r="AG2160" s="99"/>
      <c r="AH2160" s="99"/>
      <c r="AI2160" s="99"/>
      <c r="AJ2160" s="99"/>
      <c r="AK2160" s="99"/>
      <c r="AL2160" s="99"/>
      <c r="AM2160" s="99"/>
      <c r="AN2160" s="99"/>
      <c r="AO2160" s="99"/>
      <c r="AP2160" s="99"/>
      <c r="AQ2160" s="99"/>
      <c r="AR2160" s="99"/>
      <c r="AS2160" s="99"/>
      <c r="AT2160" s="99"/>
      <c r="AU2160" s="99"/>
      <c r="AV2160" s="99"/>
      <c r="AW2160" s="99"/>
      <c r="AX2160" s="99"/>
      <c r="AY2160" s="99"/>
    </row>
    <row r="2161" spans="30:51" ht="13">
      <c r="AD2161" s="99"/>
      <c r="AE2161" s="99"/>
      <c r="AF2161" s="99"/>
      <c r="AG2161" s="99"/>
      <c r="AH2161" s="99"/>
      <c r="AI2161" s="99"/>
      <c r="AJ2161" s="99"/>
      <c r="AK2161" s="99"/>
      <c r="AL2161" s="99"/>
      <c r="AM2161" s="99"/>
      <c r="AN2161" s="99"/>
      <c r="AO2161" s="99"/>
      <c r="AP2161" s="99"/>
      <c r="AQ2161" s="99"/>
      <c r="AR2161" s="99"/>
      <c r="AS2161" s="99"/>
      <c r="AT2161" s="99"/>
      <c r="AU2161" s="99"/>
      <c r="AV2161" s="99"/>
      <c r="AW2161" s="99"/>
      <c r="AX2161" s="99"/>
      <c r="AY2161" s="99"/>
    </row>
    <row r="2162" spans="30:51" ht="13">
      <c r="AD2162" s="99"/>
      <c r="AE2162" s="99"/>
      <c r="AF2162" s="99"/>
      <c r="AG2162" s="99"/>
      <c r="AH2162" s="99"/>
      <c r="AI2162" s="99"/>
      <c r="AJ2162" s="99"/>
      <c r="AK2162" s="99"/>
      <c r="AL2162" s="99"/>
      <c r="AM2162" s="99"/>
      <c r="AN2162" s="99"/>
      <c r="AO2162" s="99"/>
      <c r="AP2162" s="99"/>
      <c r="AQ2162" s="99"/>
      <c r="AR2162" s="99"/>
      <c r="AS2162" s="99"/>
      <c r="AT2162" s="99"/>
      <c r="AU2162" s="99"/>
      <c r="AV2162" s="99"/>
      <c r="AW2162" s="99"/>
      <c r="AX2162" s="99"/>
      <c r="AY2162" s="99"/>
    </row>
    <row r="2163" spans="30:51" ht="13">
      <c r="AD2163" s="99"/>
      <c r="AE2163" s="99"/>
      <c r="AF2163" s="99"/>
      <c r="AG2163" s="99"/>
      <c r="AH2163" s="99"/>
      <c r="AI2163" s="99"/>
      <c r="AJ2163" s="99"/>
      <c r="AK2163" s="99"/>
      <c r="AL2163" s="99"/>
      <c r="AM2163" s="99"/>
      <c r="AN2163" s="99"/>
      <c r="AO2163" s="99"/>
      <c r="AP2163" s="99"/>
      <c r="AQ2163" s="99"/>
      <c r="AR2163" s="99"/>
      <c r="AS2163" s="99"/>
      <c r="AT2163" s="99"/>
      <c r="AU2163" s="99"/>
      <c r="AV2163" s="99"/>
      <c r="AW2163" s="99"/>
      <c r="AX2163" s="99"/>
      <c r="AY2163" s="99"/>
    </row>
    <row r="2164" spans="30:51" ht="13">
      <c r="AD2164" s="99"/>
      <c r="AE2164" s="99"/>
      <c r="AF2164" s="99"/>
      <c r="AG2164" s="99"/>
      <c r="AH2164" s="99"/>
      <c r="AI2164" s="99"/>
      <c r="AJ2164" s="99"/>
      <c r="AK2164" s="99"/>
      <c r="AL2164" s="99"/>
      <c r="AM2164" s="99"/>
      <c r="AN2164" s="99"/>
      <c r="AO2164" s="99"/>
      <c r="AP2164" s="99"/>
      <c r="AQ2164" s="99"/>
      <c r="AR2164" s="99"/>
      <c r="AS2164" s="99"/>
      <c r="AT2164" s="99"/>
      <c r="AU2164" s="99"/>
      <c r="AV2164" s="99"/>
      <c r="AW2164" s="99"/>
      <c r="AX2164" s="99"/>
      <c r="AY2164" s="99"/>
    </row>
    <row r="2165" spans="30:51" ht="13">
      <c r="AD2165" s="99"/>
      <c r="AE2165" s="99"/>
      <c r="AF2165" s="99"/>
      <c r="AG2165" s="99"/>
      <c r="AH2165" s="99"/>
      <c r="AI2165" s="99"/>
      <c r="AJ2165" s="99"/>
      <c r="AK2165" s="99"/>
      <c r="AL2165" s="99"/>
      <c r="AM2165" s="99"/>
      <c r="AN2165" s="99"/>
      <c r="AO2165" s="99"/>
      <c r="AP2165" s="99"/>
      <c r="AQ2165" s="99"/>
      <c r="AR2165" s="99"/>
      <c r="AS2165" s="99"/>
      <c r="AT2165" s="99"/>
      <c r="AU2165" s="99"/>
      <c r="AV2165" s="99"/>
      <c r="AW2165" s="99"/>
      <c r="AX2165" s="99"/>
      <c r="AY2165" s="99"/>
    </row>
    <row r="2166" spans="30:51" ht="13">
      <c r="AD2166" s="99"/>
      <c r="AE2166" s="99"/>
      <c r="AF2166" s="99"/>
      <c r="AG2166" s="99"/>
      <c r="AH2166" s="99"/>
      <c r="AI2166" s="99"/>
      <c r="AJ2166" s="99"/>
      <c r="AK2166" s="99"/>
      <c r="AL2166" s="99"/>
      <c r="AM2166" s="99"/>
      <c r="AN2166" s="99"/>
      <c r="AO2166" s="99"/>
      <c r="AP2166" s="99"/>
      <c r="AQ2166" s="99"/>
      <c r="AR2166" s="99"/>
      <c r="AS2166" s="99"/>
      <c r="AT2166" s="99"/>
      <c r="AU2166" s="99"/>
      <c r="AV2166" s="99"/>
      <c r="AW2166" s="99"/>
      <c r="AX2166" s="99"/>
      <c r="AY2166" s="99"/>
    </row>
    <row r="2167" spans="30:51" ht="13">
      <c r="AD2167" s="99"/>
      <c r="AE2167" s="99"/>
      <c r="AF2167" s="99"/>
      <c r="AG2167" s="99"/>
      <c r="AH2167" s="99"/>
      <c r="AI2167" s="99"/>
      <c r="AJ2167" s="99"/>
      <c r="AK2167" s="99"/>
      <c r="AL2167" s="99"/>
      <c r="AM2167" s="99"/>
      <c r="AN2167" s="99"/>
      <c r="AO2167" s="99"/>
      <c r="AP2167" s="99"/>
      <c r="AQ2167" s="99"/>
      <c r="AR2167" s="99"/>
      <c r="AS2167" s="99"/>
      <c r="AT2167" s="99"/>
      <c r="AU2167" s="99"/>
      <c r="AV2167" s="99"/>
      <c r="AW2167" s="99"/>
      <c r="AX2167" s="99"/>
      <c r="AY2167" s="99"/>
    </row>
    <row r="2168" spans="30:51" ht="13">
      <c r="AD2168" s="99"/>
      <c r="AE2168" s="99"/>
      <c r="AF2168" s="99"/>
      <c r="AG2168" s="99"/>
      <c r="AH2168" s="99"/>
      <c r="AI2168" s="99"/>
      <c r="AJ2168" s="99"/>
      <c r="AK2168" s="99"/>
      <c r="AL2168" s="99"/>
      <c r="AM2168" s="99"/>
      <c r="AN2168" s="99"/>
      <c r="AO2168" s="99"/>
      <c r="AP2168" s="99"/>
      <c r="AQ2168" s="99"/>
      <c r="AR2168" s="99"/>
      <c r="AS2168" s="99"/>
      <c r="AT2168" s="99"/>
      <c r="AU2168" s="99"/>
      <c r="AV2168" s="99"/>
      <c r="AW2168" s="99"/>
      <c r="AX2168" s="99"/>
      <c r="AY2168" s="99"/>
    </row>
    <row r="2169" spans="30:51" ht="13">
      <c r="AD2169" s="99"/>
      <c r="AE2169" s="99"/>
      <c r="AF2169" s="99"/>
      <c r="AG2169" s="99"/>
      <c r="AH2169" s="99"/>
      <c r="AI2169" s="99"/>
      <c r="AJ2169" s="99"/>
      <c r="AK2169" s="99"/>
      <c r="AL2169" s="99"/>
      <c r="AM2169" s="99"/>
      <c r="AN2169" s="99"/>
      <c r="AO2169" s="99"/>
      <c r="AP2169" s="99"/>
      <c r="AQ2169" s="99"/>
      <c r="AR2169" s="99"/>
      <c r="AS2169" s="99"/>
      <c r="AT2169" s="99"/>
      <c r="AU2169" s="99"/>
      <c r="AV2169" s="99"/>
      <c r="AW2169" s="99"/>
      <c r="AX2169" s="99"/>
      <c r="AY2169" s="99"/>
    </row>
    <row r="2170" spans="30:51" ht="13">
      <c r="AD2170" s="99"/>
      <c r="AE2170" s="99"/>
      <c r="AF2170" s="99"/>
      <c r="AG2170" s="99"/>
      <c r="AH2170" s="99"/>
      <c r="AI2170" s="99"/>
      <c r="AJ2170" s="99"/>
      <c r="AK2170" s="99"/>
      <c r="AL2170" s="99"/>
      <c r="AM2170" s="99"/>
      <c r="AN2170" s="99"/>
      <c r="AO2170" s="99"/>
      <c r="AP2170" s="99"/>
      <c r="AQ2170" s="99"/>
      <c r="AR2170" s="99"/>
      <c r="AS2170" s="99"/>
      <c r="AT2170" s="99"/>
      <c r="AU2170" s="99"/>
      <c r="AV2170" s="99"/>
      <c r="AW2170" s="99"/>
      <c r="AX2170" s="99"/>
      <c r="AY2170" s="99"/>
    </row>
    <row r="2171" spans="30:51" ht="13">
      <c r="AD2171" s="99"/>
      <c r="AE2171" s="99"/>
      <c r="AF2171" s="99"/>
      <c r="AG2171" s="99"/>
      <c r="AH2171" s="99"/>
      <c r="AI2171" s="99"/>
      <c r="AJ2171" s="99"/>
      <c r="AK2171" s="99"/>
      <c r="AL2171" s="99"/>
      <c r="AM2171" s="99"/>
      <c r="AN2171" s="99"/>
      <c r="AO2171" s="99"/>
      <c r="AP2171" s="99"/>
      <c r="AQ2171" s="99"/>
      <c r="AR2171" s="99"/>
      <c r="AS2171" s="99"/>
      <c r="AT2171" s="99"/>
      <c r="AU2171" s="99"/>
      <c r="AV2171" s="99"/>
      <c r="AW2171" s="99"/>
      <c r="AX2171" s="99"/>
      <c r="AY2171" s="99"/>
    </row>
    <row r="2172" spans="30:51" ht="13">
      <c r="AD2172" s="99"/>
      <c r="AE2172" s="99"/>
      <c r="AF2172" s="99"/>
      <c r="AG2172" s="99"/>
      <c r="AH2172" s="99"/>
      <c r="AI2172" s="99"/>
      <c r="AJ2172" s="99"/>
      <c r="AK2172" s="99"/>
      <c r="AL2172" s="99"/>
      <c r="AM2172" s="99"/>
      <c r="AN2172" s="99"/>
      <c r="AO2172" s="99"/>
      <c r="AP2172" s="99"/>
      <c r="AQ2172" s="99"/>
      <c r="AR2172" s="99"/>
      <c r="AS2172" s="99"/>
      <c r="AT2172" s="99"/>
      <c r="AU2172" s="99"/>
      <c r="AV2172" s="99"/>
      <c r="AW2172" s="99"/>
      <c r="AX2172" s="99"/>
      <c r="AY2172" s="99"/>
    </row>
    <row r="2173" spans="30:51" ht="13">
      <c r="AD2173" s="99"/>
      <c r="AE2173" s="99"/>
      <c r="AF2173" s="99"/>
      <c r="AG2173" s="99"/>
      <c r="AH2173" s="99"/>
      <c r="AI2173" s="99"/>
      <c r="AJ2173" s="99"/>
      <c r="AK2173" s="99"/>
      <c r="AL2173" s="99"/>
      <c r="AM2173" s="99"/>
      <c r="AN2173" s="99"/>
      <c r="AO2173" s="99"/>
      <c r="AP2173" s="99"/>
      <c r="AQ2173" s="99"/>
      <c r="AR2173" s="99"/>
      <c r="AS2173" s="99"/>
      <c r="AT2173" s="99"/>
      <c r="AU2173" s="99"/>
      <c r="AV2173" s="99"/>
      <c r="AW2173" s="99"/>
      <c r="AX2173" s="99"/>
      <c r="AY2173" s="99"/>
    </row>
    <row r="2174" spans="30:51" ht="13">
      <c r="AD2174" s="99"/>
      <c r="AE2174" s="99"/>
      <c r="AF2174" s="99"/>
      <c r="AG2174" s="99"/>
      <c r="AH2174" s="99"/>
      <c r="AI2174" s="99"/>
      <c r="AJ2174" s="99"/>
      <c r="AK2174" s="99"/>
      <c r="AL2174" s="99"/>
      <c r="AM2174" s="99"/>
      <c r="AN2174" s="99"/>
      <c r="AO2174" s="99"/>
      <c r="AP2174" s="99"/>
      <c r="AQ2174" s="99"/>
      <c r="AR2174" s="99"/>
      <c r="AS2174" s="99"/>
      <c r="AT2174" s="99"/>
      <c r="AU2174" s="99"/>
      <c r="AV2174" s="99"/>
      <c r="AW2174" s="99"/>
      <c r="AX2174" s="99"/>
      <c r="AY2174" s="99"/>
    </row>
    <row r="2175" spans="30:51" ht="13">
      <c r="AD2175" s="99"/>
      <c r="AE2175" s="99"/>
      <c r="AF2175" s="99"/>
      <c r="AG2175" s="99"/>
      <c r="AH2175" s="99"/>
      <c r="AI2175" s="99"/>
      <c r="AJ2175" s="99"/>
      <c r="AK2175" s="99"/>
      <c r="AL2175" s="99"/>
      <c r="AM2175" s="99"/>
      <c r="AN2175" s="99"/>
      <c r="AO2175" s="99"/>
      <c r="AP2175" s="99"/>
      <c r="AQ2175" s="99"/>
      <c r="AR2175" s="99"/>
      <c r="AS2175" s="99"/>
      <c r="AT2175" s="99"/>
      <c r="AU2175" s="99"/>
      <c r="AV2175" s="99"/>
      <c r="AW2175" s="99"/>
      <c r="AX2175" s="99"/>
      <c r="AY2175" s="99"/>
    </row>
    <row r="2176" spans="30:51" ht="13">
      <c r="AD2176" s="99"/>
      <c r="AE2176" s="99"/>
      <c r="AF2176" s="99"/>
      <c r="AG2176" s="99"/>
      <c r="AH2176" s="99"/>
      <c r="AI2176" s="99"/>
      <c r="AJ2176" s="99"/>
      <c r="AK2176" s="99"/>
      <c r="AL2176" s="99"/>
      <c r="AM2176" s="99"/>
      <c r="AN2176" s="99"/>
      <c r="AO2176" s="99"/>
      <c r="AP2176" s="99"/>
      <c r="AQ2176" s="99"/>
      <c r="AR2176" s="99"/>
      <c r="AS2176" s="99"/>
      <c r="AT2176" s="99"/>
      <c r="AU2176" s="99"/>
      <c r="AV2176" s="99"/>
      <c r="AW2176" s="99"/>
      <c r="AX2176" s="99"/>
      <c r="AY2176" s="99"/>
    </row>
    <row r="2177" spans="30:51" ht="13">
      <c r="AD2177" s="99"/>
      <c r="AE2177" s="99"/>
      <c r="AF2177" s="99"/>
      <c r="AG2177" s="99"/>
      <c r="AH2177" s="99"/>
      <c r="AI2177" s="99"/>
      <c r="AJ2177" s="99"/>
      <c r="AK2177" s="99"/>
      <c r="AL2177" s="99"/>
      <c r="AM2177" s="99"/>
      <c r="AN2177" s="99"/>
      <c r="AO2177" s="99"/>
      <c r="AP2177" s="99"/>
      <c r="AQ2177" s="99"/>
      <c r="AR2177" s="99"/>
      <c r="AS2177" s="99"/>
      <c r="AT2177" s="99"/>
      <c r="AU2177" s="99"/>
      <c r="AV2177" s="99"/>
      <c r="AW2177" s="99"/>
      <c r="AX2177" s="99"/>
      <c r="AY2177" s="99"/>
    </row>
    <row r="2178" spans="30:51" ht="13">
      <c r="AD2178" s="99"/>
      <c r="AE2178" s="99"/>
      <c r="AF2178" s="99"/>
      <c r="AG2178" s="99"/>
      <c r="AH2178" s="99"/>
      <c r="AI2178" s="99"/>
      <c r="AJ2178" s="99"/>
      <c r="AK2178" s="99"/>
      <c r="AL2178" s="99"/>
      <c r="AM2178" s="99"/>
      <c r="AN2178" s="99"/>
      <c r="AO2178" s="99"/>
      <c r="AP2178" s="99"/>
      <c r="AQ2178" s="99"/>
      <c r="AR2178" s="99"/>
      <c r="AS2178" s="99"/>
      <c r="AT2178" s="99"/>
      <c r="AU2178" s="99"/>
      <c r="AV2178" s="99"/>
      <c r="AW2178" s="99"/>
      <c r="AX2178" s="99"/>
      <c r="AY2178" s="99"/>
    </row>
    <row r="2179" spans="30:51" ht="13">
      <c r="AD2179" s="99"/>
      <c r="AE2179" s="99"/>
      <c r="AF2179" s="99"/>
      <c r="AG2179" s="99"/>
      <c r="AH2179" s="99"/>
      <c r="AI2179" s="99"/>
      <c r="AJ2179" s="99"/>
      <c r="AK2179" s="99"/>
      <c r="AL2179" s="99"/>
      <c r="AM2179" s="99"/>
      <c r="AN2179" s="99"/>
      <c r="AO2179" s="99"/>
      <c r="AP2179" s="99"/>
      <c r="AQ2179" s="99"/>
      <c r="AR2179" s="99"/>
      <c r="AS2179" s="99"/>
      <c r="AT2179" s="99"/>
      <c r="AU2179" s="99"/>
      <c r="AV2179" s="99"/>
      <c r="AW2179" s="99"/>
      <c r="AX2179" s="99"/>
      <c r="AY2179" s="99"/>
    </row>
    <row r="2180" spans="30:51" ht="13">
      <c r="AD2180" s="99"/>
      <c r="AE2180" s="99"/>
      <c r="AF2180" s="99"/>
      <c r="AG2180" s="99"/>
      <c r="AH2180" s="99"/>
      <c r="AI2180" s="99"/>
      <c r="AJ2180" s="99"/>
      <c r="AK2180" s="99"/>
      <c r="AL2180" s="99"/>
      <c r="AM2180" s="99"/>
      <c r="AN2180" s="99"/>
      <c r="AO2180" s="99"/>
      <c r="AP2180" s="99"/>
      <c r="AQ2180" s="99"/>
      <c r="AR2180" s="99"/>
      <c r="AS2180" s="99"/>
      <c r="AT2180" s="99"/>
      <c r="AU2180" s="99"/>
      <c r="AV2180" s="99"/>
      <c r="AW2180" s="99"/>
      <c r="AX2180" s="99"/>
      <c r="AY2180" s="99"/>
    </row>
    <row r="2181" spans="30:51" ht="13">
      <c r="AD2181" s="99"/>
      <c r="AE2181" s="99"/>
      <c r="AF2181" s="99"/>
      <c r="AG2181" s="99"/>
      <c r="AH2181" s="99"/>
      <c r="AI2181" s="99"/>
      <c r="AJ2181" s="99"/>
      <c r="AK2181" s="99"/>
      <c r="AL2181" s="99"/>
      <c r="AM2181" s="99"/>
      <c r="AN2181" s="99"/>
      <c r="AO2181" s="99"/>
      <c r="AP2181" s="99"/>
      <c r="AQ2181" s="99"/>
      <c r="AR2181" s="99"/>
      <c r="AS2181" s="99"/>
      <c r="AT2181" s="99"/>
      <c r="AU2181" s="99"/>
      <c r="AV2181" s="99"/>
      <c r="AW2181" s="99"/>
      <c r="AX2181" s="99"/>
      <c r="AY2181" s="99"/>
    </row>
    <row r="2182" spans="30:51" ht="13">
      <c r="AD2182" s="99"/>
      <c r="AE2182" s="99"/>
      <c r="AF2182" s="99"/>
      <c r="AG2182" s="99"/>
      <c r="AH2182" s="99"/>
      <c r="AI2182" s="99"/>
      <c r="AJ2182" s="99"/>
      <c r="AK2182" s="99"/>
      <c r="AL2182" s="99"/>
      <c r="AM2182" s="99"/>
      <c r="AN2182" s="99"/>
      <c r="AO2182" s="99"/>
      <c r="AP2182" s="99"/>
      <c r="AQ2182" s="99"/>
      <c r="AR2182" s="99"/>
      <c r="AS2182" s="99"/>
      <c r="AT2182" s="99"/>
      <c r="AU2182" s="99"/>
      <c r="AV2182" s="99"/>
      <c r="AW2182" s="99"/>
      <c r="AX2182" s="99"/>
      <c r="AY2182" s="99"/>
    </row>
    <row r="2183" spans="30:51" ht="13">
      <c r="AD2183" s="99"/>
      <c r="AE2183" s="99"/>
      <c r="AF2183" s="99"/>
      <c r="AG2183" s="99"/>
      <c r="AH2183" s="99"/>
      <c r="AI2183" s="99"/>
      <c r="AJ2183" s="99"/>
      <c r="AK2183" s="99"/>
      <c r="AL2183" s="99"/>
      <c r="AM2183" s="99"/>
      <c r="AN2183" s="99"/>
      <c r="AO2183" s="99"/>
      <c r="AP2183" s="99"/>
      <c r="AQ2183" s="99"/>
      <c r="AR2183" s="99"/>
      <c r="AS2183" s="99"/>
      <c r="AT2183" s="99"/>
      <c r="AU2183" s="99"/>
      <c r="AV2183" s="99"/>
      <c r="AW2183" s="99"/>
      <c r="AX2183" s="99"/>
      <c r="AY2183" s="99"/>
    </row>
    <row r="2184" spans="30:51" ht="13">
      <c r="AD2184" s="99"/>
      <c r="AE2184" s="99"/>
      <c r="AF2184" s="99"/>
      <c r="AG2184" s="99"/>
      <c r="AH2184" s="99"/>
      <c r="AI2184" s="99"/>
      <c r="AJ2184" s="99"/>
      <c r="AK2184" s="99"/>
      <c r="AL2184" s="99"/>
      <c r="AM2184" s="99"/>
      <c r="AN2184" s="99"/>
      <c r="AO2184" s="99"/>
      <c r="AP2184" s="99"/>
      <c r="AQ2184" s="99"/>
      <c r="AR2184" s="99"/>
      <c r="AS2184" s="99"/>
      <c r="AT2184" s="99"/>
      <c r="AU2184" s="99"/>
      <c r="AV2184" s="99"/>
      <c r="AW2184" s="99"/>
      <c r="AX2184" s="99"/>
      <c r="AY2184" s="99"/>
    </row>
    <row r="2185" spans="30:51" ht="13">
      <c r="AD2185" s="99"/>
      <c r="AE2185" s="99"/>
      <c r="AF2185" s="99"/>
      <c r="AG2185" s="99"/>
      <c r="AH2185" s="99"/>
      <c r="AI2185" s="99"/>
      <c r="AJ2185" s="99"/>
      <c r="AK2185" s="99"/>
      <c r="AL2185" s="99"/>
      <c r="AM2185" s="99"/>
      <c r="AN2185" s="99"/>
      <c r="AO2185" s="99"/>
      <c r="AP2185" s="99"/>
      <c r="AQ2185" s="99"/>
      <c r="AR2185" s="99"/>
      <c r="AS2185" s="99"/>
      <c r="AT2185" s="99"/>
      <c r="AU2185" s="99"/>
      <c r="AV2185" s="99"/>
      <c r="AW2185" s="99"/>
      <c r="AX2185" s="99"/>
      <c r="AY2185" s="99"/>
    </row>
    <row r="2186" spans="30:51" ht="13">
      <c r="AD2186" s="99"/>
      <c r="AE2186" s="99"/>
      <c r="AF2186" s="99"/>
      <c r="AG2186" s="99"/>
      <c r="AH2186" s="99"/>
      <c r="AI2186" s="99"/>
      <c r="AJ2186" s="99"/>
      <c r="AK2186" s="99"/>
      <c r="AL2186" s="99"/>
      <c r="AM2186" s="99"/>
      <c r="AN2186" s="99"/>
      <c r="AO2186" s="99"/>
      <c r="AP2186" s="99"/>
      <c r="AQ2186" s="99"/>
      <c r="AR2186" s="99"/>
      <c r="AS2186" s="99"/>
      <c r="AT2186" s="99"/>
      <c r="AU2186" s="99"/>
      <c r="AV2186" s="99"/>
      <c r="AW2186" s="99"/>
      <c r="AX2186" s="99"/>
      <c r="AY2186" s="99"/>
    </row>
    <row r="2187" spans="30:51" ht="13">
      <c r="AD2187" s="99"/>
      <c r="AE2187" s="99"/>
      <c r="AF2187" s="99"/>
      <c r="AG2187" s="99"/>
      <c r="AH2187" s="99"/>
      <c r="AI2187" s="99"/>
      <c r="AJ2187" s="99"/>
      <c r="AK2187" s="99"/>
      <c r="AL2187" s="99"/>
      <c r="AM2187" s="99"/>
      <c r="AN2187" s="99"/>
      <c r="AO2187" s="99"/>
      <c r="AP2187" s="99"/>
      <c r="AQ2187" s="99"/>
      <c r="AR2187" s="99"/>
      <c r="AS2187" s="99"/>
      <c r="AT2187" s="99"/>
      <c r="AU2187" s="99"/>
      <c r="AV2187" s="99"/>
      <c r="AW2187" s="99"/>
      <c r="AX2187" s="99"/>
      <c r="AY2187" s="99"/>
    </row>
    <row r="2188" spans="30:51" ht="13">
      <c r="AD2188" s="99"/>
      <c r="AE2188" s="99"/>
      <c r="AF2188" s="99"/>
      <c r="AG2188" s="99"/>
      <c r="AH2188" s="99"/>
      <c r="AI2188" s="99"/>
      <c r="AJ2188" s="99"/>
      <c r="AK2188" s="99"/>
      <c r="AL2188" s="99"/>
      <c r="AM2188" s="99"/>
      <c r="AN2188" s="99"/>
      <c r="AO2188" s="99"/>
      <c r="AP2188" s="99"/>
      <c r="AQ2188" s="99"/>
      <c r="AR2188" s="99"/>
      <c r="AS2188" s="99"/>
      <c r="AT2188" s="99"/>
      <c r="AU2188" s="99"/>
      <c r="AV2188" s="99"/>
      <c r="AW2188" s="99"/>
      <c r="AX2188" s="99"/>
      <c r="AY2188" s="99"/>
    </row>
    <row r="2189" spans="30:51" ht="13">
      <c r="AD2189" s="99"/>
      <c r="AE2189" s="99"/>
      <c r="AF2189" s="99"/>
      <c r="AG2189" s="99"/>
      <c r="AH2189" s="99"/>
      <c r="AI2189" s="99"/>
      <c r="AJ2189" s="99"/>
      <c r="AK2189" s="99"/>
      <c r="AL2189" s="99"/>
      <c r="AM2189" s="99"/>
      <c r="AN2189" s="99"/>
      <c r="AO2189" s="99"/>
      <c r="AP2189" s="99"/>
      <c r="AQ2189" s="99"/>
      <c r="AR2189" s="99"/>
      <c r="AS2189" s="99"/>
      <c r="AT2189" s="99"/>
      <c r="AU2189" s="99"/>
      <c r="AV2189" s="99"/>
      <c r="AW2189" s="99"/>
      <c r="AX2189" s="99"/>
      <c r="AY2189" s="99"/>
    </row>
    <row r="2190" spans="30:51" ht="13">
      <c r="AD2190" s="99"/>
      <c r="AE2190" s="99"/>
      <c r="AF2190" s="99"/>
      <c r="AG2190" s="99"/>
      <c r="AH2190" s="99"/>
      <c r="AI2190" s="99"/>
      <c r="AJ2190" s="99"/>
      <c r="AK2190" s="99"/>
      <c r="AL2190" s="99"/>
      <c r="AM2190" s="99"/>
      <c r="AN2190" s="99"/>
      <c r="AO2190" s="99"/>
      <c r="AP2190" s="99"/>
      <c r="AQ2190" s="99"/>
      <c r="AR2190" s="99"/>
      <c r="AS2190" s="99"/>
      <c r="AT2190" s="99"/>
      <c r="AU2190" s="99"/>
      <c r="AV2190" s="99"/>
      <c r="AW2190" s="99"/>
      <c r="AX2190" s="99"/>
      <c r="AY2190" s="99"/>
    </row>
    <row r="2191" spans="30:51" ht="13">
      <c r="AD2191" s="99"/>
      <c r="AE2191" s="99"/>
      <c r="AF2191" s="99"/>
      <c r="AG2191" s="99"/>
      <c r="AH2191" s="99"/>
      <c r="AI2191" s="99"/>
      <c r="AJ2191" s="99"/>
      <c r="AK2191" s="99"/>
      <c r="AL2191" s="99"/>
      <c r="AM2191" s="99"/>
      <c r="AN2191" s="99"/>
      <c r="AO2191" s="99"/>
      <c r="AP2191" s="99"/>
      <c r="AQ2191" s="99"/>
      <c r="AR2191" s="99"/>
      <c r="AS2191" s="99"/>
      <c r="AT2191" s="99"/>
      <c r="AU2191" s="99"/>
      <c r="AV2191" s="99"/>
      <c r="AW2191" s="99"/>
      <c r="AX2191" s="99"/>
      <c r="AY2191" s="99"/>
    </row>
    <row r="2192" spans="30:51" ht="13">
      <c r="AD2192" s="99"/>
      <c r="AE2192" s="99"/>
      <c r="AF2192" s="99"/>
      <c r="AG2192" s="99"/>
      <c r="AH2192" s="99"/>
      <c r="AI2192" s="99"/>
      <c r="AJ2192" s="99"/>
      <c r="AK2192" s="99"/>
      <c r="AL2192" s="99"/>
      <c r="AM2192" s="99"/>
      <c r="AN2192" s="99"/>
      <c r="AO2192" s="99"/>
      <c r="AP2192" s="99"/>
      <c r="AQ2192" s="99"/>
      <c r="AR2192" s="99"/>
      <c r="AS2192" s="99"/>
      <c r="AT2192" s="99"/>
      <c r="AU2192" s="99"/>
      <c r="AV2192" s="99"/>
      <c r="AW2192" s="99"/>
      <c r="AX2192" s="99"/>
      <c r="AY2192" s="99"/>
    </row>
    <row r="2193" spans="30:51" ht="13">
      <c r="AD2193" s="99"/>
      <c r="AE2193" s="99"/>
      <c r="AF2193" s="99"/>
      <c r="AG2193" s="99"/>
      <c r="AH2193" s="99"/>
      <c r="AI2193" s="99"/>
      <c r="AJ2193" s="99"/>
      <c r="AK2193" s="99"/>
      <c r="AL2193" s="99"/>
      <c r="AM2193" s="99"/>
      <c r="AN2193" s="99"/>
      <c r="AO2193" s="99"/>
      <c r="AP2193" s="99"/>
      <c r="AQ2193" s="99"/>
      <c r="AR2193" s="99"/>
      <c r="AS2193" s="99"/>
      <c r="AT2193" s="99"/>
      <c r="AU2193" s="99"/>
      <c r="AV2193" s="99"/>
      <c r="AW2193" s="99"/>
      <c r="AX2193" s="99"/>
      <c r="AY2193" s="99"/>
    </row>
    <row r="2194" spans="30:51" ht="13">
      <c r="AD2194" s="99"/>
      <c r="AE2194" s="99"/>
      <c r="AF2194" s="99"/>
      <c r="AG2194" s="99"/>
      <c r="AH2194" s="99"/>
      <c r="AI2194" s="99"/>
      <c r="AJ2194" s="99"/>
      <c r="AK2194" s="99"/>
      <c r="AL2194" s="99"/>
      <c r="AM2194" s="99"/>
      <c r="AN2194" s="99"/>
      <c r="AO2194" s="99"/>
      <c r="AP2194" s="99"/>
      <c r="AQ2194" s="99"/>
      <c r="AR2194" s="99"/>
      <c r="AS2194" s="99"/>
      <c r="AT2194" s="99"/>
      <c r="AU2194" s="99"/>
      <c r="AV2194" s="99"/>
      <c r="AW2194" s="99"/>
      <c r="AX2194" s="99"/>
      <c r="AY2194" s="99"/>
    </row>
    <row r="2195" spans="30:51" ht="13">
      <c r="AD2195" s="99"/>
      <c r="AE2195" s="99"/>
      <c r="AF2195" s="99"/>
      <c r="AG2195" s="99"/>
      <c r="AH2195" s="99"/>
      <c r="AI2195" s="99"/>
      <c r="AJ2195" s="99"/>
      <c r="AK2195" s="99"/>
      <c r="AL2195" s="99"/>
      <c r="AM2195" s="99"/>
      <c r="AN2195" s="99"/>
      <c r="AO2195" s="99"/>
      <c r="AP2195" s="99"/>
      <c r="AQ2195" s="99"/>
      <c r="AR2195" s="99"/>
      <c r="AS2195" s="99"/>
      <c r="AT2195" s="99"/>
      <c r="AU2195" s="99"/>
      <c r="AV2195" s="99"/>
      <c r="AW2195" s="99"/>
      <c r="AX2195" s="99"/>
      <c r="AY2195" s="99"/>
    </row>
    <row r="2196" spans="30:51" ht="13">
      <c r="AD2196" s="99"/>
      <c r="AE2196" s="99"/>
      <c r="AF2196" s="99"/>
      <c r="AG2196" s="99"/>
      <c r="AH2196" s="99"/>
      <c r="AI2196" s="99"/>
      <c r="AJ2196" s="99"/>
      <c r="AK2196" s="99"/>
      <c r="AL2196" s="99"/>
      <c r="AM2196" s="99"/>
      <c r="AN2196" s="99"/>
      <c r="AO2196" s="99"/>
      <c r="AP2196" s="99"/>
      <c r="AQ2196" s="99"/>
      <c r="AR2196" s="99"/>
      <c r="AS2196" s="99"/>
      <c r="AT2196" s="99"/>
      <c r="AU2196" s="99"/>
      <c r="AV2196" s="99"/>
      <c r="AW2196" s="99"/>
      <c r="AX2196" s="99"/>
      <c r="AY2196" s="99"/>
    </row>
    <row r="2197" spans="30:51" ht="13">
      <c r="AD2197" s="99"/>
      <c r="AE2197" s="99"/>
      <c r="AF2197" s="99"/>
      <c r="AG2197" s="99"/>
      <c r="AH2197" s="99"/>
      <c r="AI2197" s="99"/>
      <c r="AJ2197" s="99"/>
      <c r="AK2197" s="99"/>
      <c r="AL2197" s="99"/>
      <c r="AM2197" s="99"/>
      <c r="AN2197" s="99"/>
      <c r="AO2197" s="99"/>
      <c r="AP2197" s="99"/>
      <c r="AQ2197" s="99"/>
      <c r="AR2197" s="99"/>
      <c r="AS2197" s="99"/>
      <c r="AT2197" s="99"/>
      <c r="AU2197" s="99"/>
      <c r="AV2197" s="99"/>
      <c r="AW2197" s="99"/>
      <c r="AX2197" s="99"/>
      <c r="AY2197" s="99"/>
    </row>
    <row r="2198" spans="30:51" ht="13">
      <c r="AD2198" s="99"/>
      <c r="AE2198" s="99"/>
      <c r="AF2198" s="99"/>
      <c r="AG2198" s="99"/>
      <c r="AH2198" s="99"/>
      <c r="AI2198" s="99"/>
      <c r="AJ2198" s="99"/>
      <c r="AK2198" s="99"/>
      <c r="AL2198" s="99"/>
      <c r="AM2198" s="99"/>
      <c r="AN2198" s="99"/>
      <c r="AO2198" s="99"/>
      <c r="AP2198" s="99"/>
      <c r="AQ2198" s="99"/>
      <c r="AR2198" s="99"/>
      <c r="AS2198" s="99"/>
      <c r="AT2198" s="99"/>
      <c r="AU2198" s="99"/>
      <c r="AV2198" s="99"/>
      <c r="AW2198" s="99"/>
      <c r="AX2198" s="99"/>
      <c r="AY2198" s="99"/>
    </row>
    <row r="2199" spans="30:51" ht="13">
      <c r="AD2199" s="99"/>
      <c r="AE2199" s="99"/>
      <c r="AF2199" s="99"/>
      <c r="AG2199" s="99"/>
      <c r="AH2199" s="99"/>
      <c r="AI2199" s="99"/>
      <c r="AJ2199" s="99"/>
      <c r="AK2199" s="99"/>
      <c r="AL2199" s="99"/>
      <c r="AM2199" s="99"/>
      <c r="AN2199" s="99"/>
      <c r="AO2199" s="99"/>
      <c r="AP2199" s="99"/>
      <c r="AQ2199" s="99"/>
      <c r="AR2199" s="99"/>
      <c r="AS2199" s="99"/>
      <c r="AT2199" s="99"/>
      <c r="AU2199" s="99"/>
      <c r="AV2199" s="99"/>
      <c r="AW2199" s="99"/>
      <c r="AX2199" s="99"/>
      <c r="AY2199" s="99"/>
    </row>
    <row r="2200" spans="30:51" ht="13">
      <c r="AD2200" s="99"/>
      <c r="AE2200" s="99"/>
      <c r="AF2200" s="99"/>
      <c r="AG2200" s="99"/>
      <c r="AH2200" s="99"/>
      <c r="AI2200" s="99"/>
      <c r="AJ2200" s="99"/>
      <c r="AK2200" s="99"/>
      <c r="AL2200" s="99"/>
      <c r="AM2200" s="99"/>
      <c r="AN2200" s="99"/>
      <c r="AO2200" s="99"/>
      <c r="AP2200" s="99"/>
      <c r="AQ2200" s="99"/>
      <c r="AR2200" s="99"/>
      <c r="AS2200" s="99"/>
      <c r="AT2200" s="99"/>
      <c r="AU2200" s="99"/>
      <c r="AV2200" s="99"/>
      <c r="AW2200" s="99"/>
      <c r="AX2200" s="99"/>
      <c r="AY2200" s="99"/>
    </row>
    <row r="2201" spans="30:51" ht="13">
      <c r="AD2201" s="99"/>
      <c r="AE2201" s="99"/>
      <c r="AF2201" s="99"/>
      <c r="AG2201" s="99"/>
      <c r="AH2201" s="99"/>
      <c r="AI2201" s="99"/>
      <c r="AJ2201" s="99"/>
      <c r="AK2201" s="99"/>
      <c r="AL2201" s="99"/>
      <c r="AM2201" s="99"/>
      <c r="AN2201" s="99"/>
      <c r="AO2201" s="99"/>
      <c r="AP2201" s="99"/>
      <c r="AQ2201" s="99"/>
      <c r="AR2201" s="99"/>
      <c r="AS2201" s="99"/>
      <c r="AT2201" s="99"/>
      <c r="AU2201" s="99"/>
      <c r="AV2201" s="99"/>
      <c r="AW2201" s="99"/>
      <c r="AX2201" s="99"/>
      <c r="AY2201" s="99"/>
    </row>
    <row r="2202" spans="30:51" ht="13">
      <c r="AD2202" s="99"/>
      <c r="AE2202" s="99"/>
      <c r="AF2202" s="99"/>
      <c r="AG2202" s="99"/>
      <c r="AH2202" s="99"/>
      <c r="AI2202" s="99"/>
      <c r="AJ2202" s="99"/>
      <c r="AK2202" s="99"/>
      <c r="AL2202" s="99"/>
      <c r="AM2202" s="99"/>
      <c r="AN2202" s="99"/>
      <c r="AO2202" s="99"/>
      <c r="AP2202" s="99"/>
      <c r="AQ2202" s="99"/>
      <c r="AR2202" s="99"/>
      <c r="AS2202" s="99"/>
      <c r="AT2202" s="99"/>
      <c r="AU2202" s="99"/>
      <c r="AV2202" s="99"/>
      <c r="AW2202" s="99"/>
      <c r="AX2202" s="99"/>
      <c r="AY2202" s="99"/>
    </row>
    <row r="2203" spans="30:51" ht="13">
      <c r="AD2203" s="99"/>
      <c r="AE2203" s="99"/>
      <c r="AF2203" s="99"/>
      <c r="AG2203" s="99"/>
      <c r="AH2203" s="99"/>
      <c r="AI2203" s="99"/>
      <c r="AJ2203" s="99"/>
      <c r="AK2203" s="99"/>
      <c r="AL2203" s="99"/>
      <c r="AM2203" s="99"/>
      <c r="AN2203" s="99"/>
      <c r="AO2203" s="99"/>
      <c r="AP2203" s="99"/>
      <c r="AQ2203" s="99"/>
      <c r="AR2203" s="99"/>
      <c r="AS2203" s="99"/>
      <c r="AT2203" s="99"/>
      <c r="AU2203" s="99"/>
      <c r="AV2203" s="99"/>
      <c r="AW2203" s="99"/>
      <c r="AX2203" s="99"/>
      <c r="AY2203" s="99"/>
    </row>
    <row r="2204" spans="30:51" ht="13">
      <c r="AD2204" s="99"/>
      <c r="AE2204" s="99"/>
      <c r="AF2204" s="99"/>
      <c r="AG2204" s="99"/>
      <c r="AH2204" s="99"/>
      <c r="AI2204" s="99"/>
      <c r="AJ2204" s="99"/>
      <c r="AK2204" s="99"/>
      <c r="AL2204" s="99"/>
      <c r="AM2204" s="99"/>
      <c r="AN2204" s="99"/>
      <c r="AO2204" s="99"/>
      <c r="AP2204" s="99"/>
      <c r="AQ2204" s="99"/>
      <c r="AR2204" s="99"/>
      <c r="AS2204" s="99"/>
      <c r="AT2204" s="99"/>
      <c r="AU2204" s="99"/>
      <c r="AV2204" s="99"/>
      <c r="AW2204" s="99"/>
      <c r="AX2204" s="99"/>
      <c r="AY2204" s="99"/>
    </row>
    <row r="2205" spans="30:51" ht="13">
      <c r="AD2205" s="99"/>
      <c r="AE2205" s="99"/>
      <c r="AF2205" s="99"/>
      <c r="AG2205" s="99"/>
      <c r="AH2205" s="99"/>
      <c r="AI2205" s="99"/>
      <c r="AJ2205" s="99"/>
      <c r="AK2205" s="99"/>
      <c r="AL2205" s="99"/>
      <c r="AM2205" s="99"/>
      <c r="AN2205" s="99"/>
      <c r="AO2205" s="99"/>
      <c r="AP2205" s="99"/>
      <c r="AQ2205" s="99"/>
      <c r="AR2205" s="99"/>
      <c r="AS2205" s="99"/>
      <c r="AT2205" s="99"/>
      <c r="AU2205" s="99"/>
      <c r="AV2205" s="99"/>
      <c r="AW2205" s="99"/>
      <c r="AX2205" s="99"/>
      <c r="AY2205" s="99"/>
    </row>
    <row r="2206" spans="30:51" ht="13">
      <c r="AD2206" s="99"/>
      <c r="AE2206" s="99"/>
      <c r="AF2206" s="99"/>
      <c r="AG2206" s="99"/>
      <c r="AH2206" s="99"/>
      <c r="AI2206" s="99"/>
      <c r="AJ2206" s="99"/>
      <c r="AK2206" s="99"/>
      <c r="AL2206" s="99"/>
      <c r="AM2206" s="99"/>
      <c r="AN2206" s="99"/>
      <c r="AO2206" s="99"/>
      <c r="AP2206" s="99"/>
      <c r="AQ2206" s="99"/>
      <c r="AR2206" s="99"/>
      <c r="AS2206" s="99"/>
      <c r="AT2206" s="99"/>
      <c r="AU2206" s="99"/>
      <c r="AV2206" s="99"/>
      <c r="AW2206" s="99"/>
      <c r="AX2206" s="99"/>
      <c r="AY2206" s="99"/>
    </row>
    <row r="2207" spans="30:51" ht="13">
      <c r="AD2207" s="99"/>
      <c r="AE2207" s="99"/>
      <c r="AF2207" s="99"/>
      <c r="AG2207" s="99"/>
      <c r="AH2207" s="99"/>
      <c r="AI2207" s="99"/>
      <c r="AJ2207" s="99"/>
      <c r="AK2207" s="99"/>
      <c r="AL2207" s="99"/>
      <c r="AM2207" s="99"/>
      <c r="AN2207" s="99"/>
      <c r="AO2207" s="99"/>
      <c r="AP2207" s="99"/>
      <c r="AQ2207" s="99"/>
      <c r="AR2207" s="99"/>
      <c r="AS2207" s="99"/>
      <c r="AT2207" s="99"/>
      <c r="AU2207" s="99"/>
      <c r="AV2207" s="99"/>
      <c r="AW2207" s="99"/>
      <c r="AX2207" s="99"/>
      <c r="AY2207" s="99"/>
    </row>
    <row r="2208" spans="30:51" ht="13">
      <c r="AD2208" s="99"/>
      <c r="AE2208" s="99"/>
      <c r="AF2208" s="99"/>
      <c r="AG2208" s="99"/>
      <c r="AH2208" s="99"/>
      <c r="AI2208" s="99"/>
      <c r="AJ2208" s="99"/>
      <c r="AK2208" s="99"/>
      <c r="AL2208" s="99"/>
      <c r="AM2208" s="99"/>
      <c r="AN2208" s="99"/>
      <c r="AO2208" s="99"/>
      <c r="AP2208" s="99"/>
      <c r="AQ2208" s="99"/>
      <c r="AR2208" s="99"/>
      <c r="AS2208" s="99"/>
      <c r="AT2208" s="99"/>
      <c r="AU2208" s="99"/>
      <c r="AV2208" s="99"/>
      <c r="AW2208" s="99"/>
      <c r="AX2208" s="99"/>
      <c r="AY2208" s="99"/>
    </row>
    <row r="2209" spans="30:51" ht="13">
      <c r="AD2209" s="99"/>
      <c r="AE2209" s="99"/>
      <c r="AF2209" s="99"/>
      <c r="AG2209" s="99"/>
      <c r="AH2209" s="99"/>
      <c r="AI2209" s="99"/>
      <c r="AJ2209" s="99"/>
      <c r="AK2209" s="99"/>
      <c r="AL2209" s="99"/>
      <c r="AM2209" s="99"/>
      <c r="AN2209" s="99"/>
      <c r="AO2209" s="99"/>
      <c r="AP2209" s="99"/>
      <c r="AQ2209" s="99"/>
      <c r="AR2209" s="99"/>
      <c r="AS2209" s="99"/>
      <c r="AT2209" s="99"/>
      <c r="AU2209" s="99"/>
      <c r="AV2209" s="99"/>
      <c r="AW2209" s="99"/>
      <c r="AX2209" s="99"/>
      <c r="AY2209" s="99"/>
    </row>
    <row r="2210" spans="30:51" ht="13">
      <c r="AD2210" s="99"/>
      <c r="AE2210" s="99"/>
      <c r="AF2210" s="99"/>
      <c r="AG2210" s="99"/>
      <c r="AH2210" s="99"/>
      <c r="AI2210" s="99"/>
      <c r="AJ2210" s="99"/>
      <c r="AK2210" s="99"/>
      <c r="AL2210" s="99"/>
      <c r="AM2210" s="99"/>
      <c r="AN2210" s="99"/>
      <c r="AO2210" s="99"/>
      <c r="AP2210" s="99"/>
      <c r="AQ2210" s="99"/>
      <c r="AR2210" s="99"/>
      <c r="AS2210" s="99"/>
      <c r="AT2210" s="99"/>
      <c r="AU2210" s="99"/>
      <c r="AV2210" s="99"/>
      <c r="AW2210" s="99"/>
      <c r="AX2210" s="99"/>
      <c r="AY2210" s="99"/>
    </row>
    <row r="2211" spans="30:51" ht="13">
      <c r="AD2211" s="99"/>
      <c r="AE2211" s="99"/>
      <c r="AF2211" s="99"/>
      <c r="AG2211" s="99"/>
      <c r="AH2211" s="99"/>
      <c r="AI2211" s="99"/>
      <c r="AJ2211" s="99"/>
      <c r="AK2211" s="99"/>
      <c r="AL2211" s="99"/>
      <c r="AM2211" s="99"/>
      <c r="AN2211" s="99"/>
      <c r="AO2211" s="99"/>
      <c r="AP2211" s="99"/>
      <c r="AQ2211" s="99"/>
      <c r="AR2211" s="99"/>
      <c r="AS2211" s="99"/>
      <c r="AT2211" s="99"/>
      <c r="AU2211" s="99"/>
      <c r="AV2211" s="99"/>
      <c r="AW2211" s="99"/>
      <c r="AX2211" s="99"/>
      <c r="AY2211" s="99"/>
    </row>
    <row r="2212" spans="30:51" ht="13">
      <c r="AD2212" s="99"/>
      <c r="AE2212" s="99"/>
      <c r="AF2212" s="99"/>
      <c r="AG2212" s="99"/>
      <c r="AH2212" s="99"/>
      <c r="AI2212" s="99"/>
      <c r="AJ2212" s="99"/>
      <c r="AK2212" s="99"/>
      <c r="AL2212" s="99"/>
      <c r="AM2212" s="99"/>
      <c r="AN2212" s="99"/>
      <c r="AO2212" s="99"/>
      <c r="AP2212" s="99"/>
      <c r="AQ2212" s="99"/>
      <c r="AR2212" s="99"/>
      <c r="AS2212" s="99"/>
      <c r="AT2212" s="99"/>
      <c r="AU2212" s="99"/>
      <c r="AV2212" s="99"/>
      <c r="AW2212" s="99"/>
      <c r="AX2212" s="99"/>
      <c r="AY2212" s="99"/>
    </row>
    <row r="2213" spans="30:51" ht="13">
      <c r="AD2213" s="99"/>
      <c r="AE2213" s="99"/>
      <c r="AF2213" s="99"/>
      <c r="AG2213" s="99"/>
      <c r="AH2213" s="99"/>
      <c r="AI2213" s="99"/>
      <c r="AJ2213" s="99"/>
      <c r="AK2213" s="99"/>
      <c r="AL2213" s="99"/>
      <c r="AM2213" s="99"/>
      <c r="AN2213" s="99"/>
      <c r="AO2213" s="99"/>
      <c r="AP2213" s="99"/>
      <c r="AQ2213" s="99"/>
      <c r="AR2213" s="99"/>
      <c r="AS2213" s="99"/>
      <c r="AT2213" s="99"/>
      <c r="AU2213" s="99"/>
      <c r="AV2213" s="99"/>
      <c r="AW2213" s="99"/>
      <c r="AX2213" s="99"/>
      <c r="AY2213" s="99"/>
    </row>
    <row r="2214" spans="30:51" ht="13">
      <c r="AD2214" s="99"/>
      <c r="AE2214" s="99"/>
      <c r="AF2214" s="99"/>
      <c r="AG2214" s="99"/>
      <c r="AH2214" s="99"/>
      <c r="AI2214" s="99"/>
      <c r="AJ2214" s="99"/>
      <c r="AK2214" s="99"/>
      <c r="AL2214" s="99"/>
      <c r="AM2214" s="99"/>
      <c r="AN2214" s="99"/>
      <c r="AO2214" s="99"/>
      <c r="AP2214" s="99"/>
      <c r="AQ2214" s="99"/>
      <c r="AR2214" s="99"/>
      <c r="AS2214" s="99"/>
      <c r="AT2214" s="99"/>
      <c r="AU2214" s="99"/>
      <c r="AV2214" s="99"/>
      <c r="AW2214" s="99"/>
      <c r="AX2214" s="99"/>
      <c r="AY2214" s="99"/>
    </row>
    <row r="2215" spans="30:51" ht="13">
      <c r="AD2215" s="99"/>
      <c r="AE2215" s="99"/>
      <c r="AF2215" s="99"/>
      <c r="AG2215" s="99"/>
      <c r="AH2215" s="99"/>
      <c r="AI2215" s="99"/>
      <c r="AJ2215" s="99"/>
      <c r="AK2215" s="99"/>
      <c r="AL2215" s="99"/>
      <c r="AM2215" s="99"/>
      <c r="AN2215" s="99"/>
      <c r="AO2215" s="99"/>
      <c r="AP2215" s="99"/>
      <c r="AQ2215" s="99"/>
      <c r="AR2215" s="99"/>
      <c r="AS2215" s="99"/>
      <c r="AT2215" s="99"/>
      <c r="AU2215" s="99"/>
      <c r="AV2215" s="99"/>
      <c r="AW2215" s="99"/>
      <c r="AX2215" s="99"/>
      <c r="AY2215" s="99"/>
    </row>
    <row r="2216" spans="30:51" ht="13">
      <c r="AD2216" s="99"/>
      <c r="AE2216" s="99"/>
      <c r="AF2216" s="99"/>
      <c r="AG2216" s="99"/>
      <c r="AH2216" s="99"/>
      <c r="AI2216" s="99"/>
      <c r="AJ2216" s="99"/>
      <c r="AK2216" s="99"/>
      <c r="AL2216" s="99"/>
      <c r="AM2216" s="99"/>
      <c r="AN2216" s="99"/>
      <c r="AO2216" s="99"/>
      <c r="AP2216" s="99"/>
      <c r="AQ2216" s="99"/>
      <c r="AR2216" s="99"/>
      <c r="AS2216" s="99"/>
      <c r="AT2216" s="99"/>
      <c r="AU2216" s="99"/>
      <c r="AV2216" s="99"/>
      <c r="AW2216" s="99"/>
      <c r="AX2216" s="99"/>
      <c r="AY2216" s="99"/>
    </row>
    <row r="2217" spans="30:51" ht="13">
      <c r="AD2217" s="99"/>
      <c r="AE2217" s="99"/>
      <c r="AF2217" s="99"/>
      <c r="AG2217" s="99"/>
      <c r="AH2217" s="99"/>
      <c r="AI2217" s="99"/>
      <c r="AJ2217" s="99"/>
      <c r="AK2217" s="99"/>
      <c r="AL2217" s="99"/>
      <c r="AM2217" s="99"/>
      <c r="AN2217" s="99"/>
      <c r="AO2217" s="99"/>
      <c r="AP2217" s="99"/>
      <c r="AQ2217" s="99"/>
      <c r="AR2217" s="99"/>
      <c r="AS2217" s="99"/>
      <c r="AT2217" s="99"/>
      <c r="AU2217" s="99"/>
      <c r="AV2217" s="99"/>
      <c r="AW2217" s="99"/>
      <c r="AX2217" s="99"/>
      <c r="AY2217" s="99"/>
    </row>
    <row r="2218" spans="30:51" ht="13">
      <c r="AD2218" s="99"/>
      <c r="AE2218" s="99"/>
      <c r="AF2218" s="99"/>
      <c r="AG2218" s="99"/>
      <c r="AH2218" s="99"/>
      <c r="AI2218" s="99"/>
      <c r="AJ2218" s="99"/>
      <c r="AK2218" s="99"/>
      <c r="AL2218" s="99"/>
      <c r="AM2218" s="99"/>
      <c r="AN2218" s="99"/>
      <c r="AO2218" s="99"/>
      <c r="AP2218" s="99"/>
      <c r="AQ2218" s="99"/>
      <c r="AR2218" s="99"/>
      <c r="AS2218" s="99"/>
      <c r="AT2218" s="99"/>
      <c r="AU2218" s="99"/>
      <c r="AV2218" s="99"/>
      <c r="AW2218" s="99"/>
      <c r="AX2218" s="99"/>
      <c r="AY2218" s="99"/>
    </row>
    <row r="2219" spans="30:51" ht="13">
      <c r="AD2219" s="99"/>
      <c r="AE2219" s="99"/>
      <c r="AF2219" s="99"/>
      <c r="AG2219" s="99"/>
      <c r="AH2219" s="99"/>
      <c r="AI2219" s="99"/>
      <c r="AJ2219" s="99"/>
      <c r="AK2219" s="99"/>
      <c r="AL2219" s="99"/>
      <c r="AM2219" s="99"/>
      <c r="AN2219" s="99"/>
      <c r="AO2219" s="99"/>
      <c r="AP2219" s="99"/>
      <c r="AQ2219" s="99"/>
      <c r="AR2219" s="99"/>
      <c r="AS2219" s="99"/>
      <c r="AT2219" s="99"/>
      <c r="AU2219" s="99"/>
      <c r="AV2219" s="99"/>
      <c r="AW2219" s="99"/>
      <c r="AX2219" s="99"/>
      <c r="AY2219" s="99"/>
    </row>
    <row r="2220" spans="30:51" ht="13">
      <c r="AD2220" s="99"/>
      <c r="AE2220" s="99"/>
      <c r="AF2220" s="99"/>
      <c r="AG2220" s="99"/>
      <c r="AH2220" s="99"/>
      <c r="AI2220" s="99"/>
      <c r="AJ2220" s="99"/>
      <c r="AK2220" s="99"/>
      <c r="AL2220" s="99"/>
      <c r="AM2220" s="99"/>
      <c r="AN2220" s="99"/>
      <c r="AO2220" s="99"/>
      <c r="AP2220" s="99"/>
      <c r="AQ2220" s="99"/>
      <c r="AR2220" s="99"/>
      <c r="AS2220" s="99"/>
      <c r="AT2220" s="99"/>
      <c r="AU2220" s="99"/>
      <c r="AV2220" s="99"/>
      <c r="AW2220" s="99"/>
      <c r="AX2220" s="99"/>
      <c r="AY2220" s="99"/>
    </row>
    <row r="2221" spans="30:51" ht="13">
      <c r="AD2221" s="99"/>
      <c r="AE2221" s="99"/>
      <c r="AF2221" s="99"/>
      <c r="AG2221" s="99"/>
      <c r="AH2221" s="99"/>
      <c r="AI2221" s="99"/>
      <c r="AJ2221" s="99"/>
      <c r="AK2221" s="99"/>
      <c r="AL2221" s="99"/>
      <c r="AM2221" s="99"/>
      <c r="AN2221" s="99"/>
      <c r="AO2221" s="99"/>
      <c r="AP2221" s="99"/>
      <c r="AQ2221" s="99"/>
      <c r="AR2221" s="99"/>
      <c r="AS2221" s="99"/>
      <c r="AT2221" s="99"/>
      <c r="AU2221" s="99"/>
      <c r="AV2221" s="99"/>
      <c r="AW2221" s="99"/>
      <c r="AX2221" s="99"/>
      <c r="AY2221" s="99"/>
    </row>
    <row r="2222" spans="30:51" ht="13">
      <c r="AD2222" s="99"/>
      <c r="AE2222" s="99"/>
      <c r="AF2222" s="99"/>
      <c r="AG2222" s="99"/>
      <c r="AH2222" s="99"/>
      <c r="AI2222" s="99"/>
      <c r="AJ2222" s="99"/>
      <c r="AK2222" s="99"/>
      <c r="AL2222" s="99"/>
      <c r="AM2222" s="99"/>
      <c r="AN2222" s="99"/>
      <c r="AO2222" s="99"/>
      <c r="AP2222" s="99"/>
      <c r="AQ2222" s="99"/>
      <c r="AR2222" s="99"/>
      <c r="AS2222" s="99"/>
      <c r="AT2222" s="99"/>
      <c r="AU2222" s="99"/>
      <c r="AV2222" s="99"/>
      <c r="AW2222" s="99"/>
      <c r="AX2222" s="99"/>
      <c r="AY2222" s="99"/>
    </row>
    <row r="2223" spans="30:51" ht="13">
      <c r="AD2223" s="99"/>
      <c r="AE2223" s="99"/>
      <c r="AF2223" s="99"/>
      <c r="AG2223" s="99"/>
      <c r="AH2223" s="99"/>
      <c r="AI2223" s="99"/>
      <c r="AJ2223" s="99"/>
      <c r="AK2223" s="99"/>
      <c r="AL2223" s="99"/>
      <c r="AM2223" s="99"/>
      <c r="AN2223" s="99"/>
      <c r="AO2223" s="99"/>
      <c r="AP2223" s="99"/>
      <c r="AQ2223" s="99"/>
      <c r="AR2223" s="99"/>
      <c r="AS2223" s="99"/>
      <c r="AT2223" s="99"/>
      <c r="AU2223" s="99"/>
      <c r="AV2223" s="99"/>
      <c r="AW2223" s="99"/>
      <c r="AX2223" s="99"/>
      <c r="AY2223" s="99"/>
    </row>
    <row r="2224" spans="30:51" ht="13">
      <c r="AD2224" s="99"/>
      <c r="AE2224" s="99"/>
      <c r="AF2224" s="99"/>
      <c r="AG2224" s="99"/>
      <c r="AH2224" s="99"/>
      <c r="AI2224" s="99"/>
      <c r="AJ2224" s="99"/>
      <c r="AK2224" s="99"/>
      <c r="AL2224" s="99"/>
      <c r="AM2224" s="99"/>
      <c r="AN2224" s="99"/>
      <c r="AO2224" s="99"/>
      <c r="AP2224" s="99"/>
      <c r="AQ2224" s="99"/>
      <c r="AR2224" s="99"/>
      <c r="AS2224" s="99"/>
      <c r="AT2224" s="99"/>
      <c r="AU2224" s="99"/>
      <c r="AV2224" s="99"/>
      <c r="AW2224" s="99"/>
      <c r="AX2224" s="99"/>
      <c r="AY2224" s="99"/>
    </row>
    <row r="2225" spans="30:51" ht="13">
      <c r="AD2225" s="99"/>
      <c r="AE2225" s="99"/>
      <c r="AF2225" s="99"/>
      <c r="AG2225" s="99"/>
      <c r="AH2225" s="99"/>
      <c r="AI2225" s="99"/>
      <c r="AJ2225" s="99"/>
      <c r="AK2225" s="99"/>
      <c r="AL2225" s="99"/>
      <c r="AM2225" s="99"/>
      <c r="AN2225" s="99"/>
      <c r="AO2225" s="99"/>
      <c r="AP2225" s="99"/>
      <c r="AQ2225" s="99"/>
      <c r="AR2225" s="99"/>
      <c r="AS2225" s="99"/>
      <c r="AT2225" s="99"/>
      <c r="AU2225" s="99"/>
      <c r="AV2225" s="99"/>
      <c r="AW2225" s="99"/>
      <c r="AX2225" s="99"/>
      <c r="AY2225" s="99"/>
    </row>
    <row r="2226" spans="30:51" ht="13">
      <c r="AD2226" s="99"/>
      <c r="AE2226" s="99"/>
      <c r="AF2226" s="99"/>
      <c r="AG2226" s="99"/>
      <c r="AH2226" s="99"/>
      <c r="AI2226" s="99"/>
      <c r="AJ2226" s="99"/>
      <c r="AK2226" s="99"/>
      <c r="AL2226" s="99"/>
      <c r="AM2226" s="99"/>
      <c r="AN2226" s="99"/>
      <c r="AO2226" s="99"/>
      <c r="AP2226" s="99"/>
      <c r="AQ2226" s="99"/>
      <c r="AR2226" s="99"/>
      <c r="AS2226" s="99"/>
      <c r="AT2226" s="99"/>
      <c r="AU2226" s="99"/>
      <c r="AV2226" s="99"/>
      <c r="AW2226" s="99"/>
      <c r="AX2226" s="99"/>
      <c r="AY2226" s="99"/>
    </row>
    <row r="2227" spans="30:51" ht="13">
      <c r="AD2227" s="99"/>
      <c r="AE2227" s="99"/>
      <c r="AF2227" s="99"/>
      <c r="AG2227" s="99"/>
      <c r="AH2227" s="99"/>
      <c r="AI2227" s="99"/>
      <c r="AJ2227" s="99"/>
      <c r="AK2227" s="99"/>
      <c r="AL2227" s="99"/>
      <c r="AM2227" s="99"/>
      <c r="AN2227" s="99"/>
      <c r="AO2227" s="99"/>
      <c r="AP2227" s="99"/>
      <c r="AQ2227" s="99"/>
      <c r="AR2227" s="99"/>
      <c r="AS2227" s="99"/>
      <c r="AT2227" s="99"/>
      <c r="AU2227" s="99"/>
      <c r="AV2227" s="99"/>
      <c r="AW2227" s="99"/>
      <c r="AX2227" s="99"/>
      <c r="AY2227" s="99"/>
    </row>
    <row r="2228" spans="30:51" ht="13">
      <c r="AD2228" s="99"/>
      <c r="AE2228" s="99"/>
      <c r="AF2228" s="99"/>
      <c r="AG2228" s="99"/>
      <c r="AH2228" s="99"/>
      <c r="AI2228" s="99"/>
      <c r="AJ2228" s="99"/>
      <c r="AK2228" s="99"/>
      <c r="AL2228" s="99"/>
      <c r="AM2228" s="99"/>
      <c r="AN2228" s="99"/>
      <c r="AO2228" s="99"/>
      <c r="AP2228" s="99"/>
      <c r="AQ2228" s="99"/>
      <c r="AR2228" s="99"/>
      <c r="AS2228" s="99"/>
      <c r="AT2228" s="99"/>
      <c r="AU2228" s="99"/>
      <c r="AV2228" s="99"/>
      <c r="AW2228" s="99"/>
      <c r="AX2228" s="99"/>
      <c r="AY2228" s="99"/>
    </row>
    <row r="2229" spans="30:51" ht="13">
      <c r="AD2229" s="99"/>
      <c r="AE2229" s="99"/>
      <c r="AF2229" s="99"/>
      <c r="AG2229" s="99"/>
      <c r="AH2229" s="99"/>
      <c r="AI2229" s="99"/>
      <c r="AJ2229" s="99"/>
      <c r="AK2229" s="99"/>
      <c r="AL2229" s="99"/>
      <c r="AM2229" s="99"/>
      <c r="AN2229" s="99"/>
      <c r="AO2229" s="99"/>
      <c r="AP2229" s="99"/>
      <c r="AQ2229" s="99"/>
      <c r="AR2229" s="99"/>
      <c r="AS2229" s="99"/>
      <c r="AT2229" s="99"/>
      <c r="AU2229" s="99"/>
      <c r="AV2229" s="99"/>
      <c r="AW2229" s="99"/>
      <c r="AX2229" s="99"/>
      <c r="AY2229" s="99"/>
    </row>
    <row r="2230" spans="30:51" ht="13">
      <c r="AD2230" s="99"/>
      <c r="AE2230" s="99"/>
      <c r="AF2230" s="99"/>
      <c r="AG2230" s="99"/>
      <c r="AH2230" s="99"/>
      <c r="AI2230" s="99"/>
      <c r="AJ2230" s="99"/>
      <c r="AK2230" s="99"/>
      <c r="AL2230" s="99"/>
      <c r="AM2230" s="99"/>
      <c r="AN2230" s="99"/>
      <c r="AO2230" s="99"/>
      <c r="AP2230" s="99"/>
      <c r="AQ2230" s="99"/>
      <c r="AR2230" s="99"/>
      <c r="AS2230" s="99"/>
      <c r="AT2230" s="99"/>
      <c r="AU2230" s="99"/>
      <c r="AV2230" s="99"/>
      <c r="AW2230" s="99"/>
      <c r="AX2230" s="99"/>
      <c r="AY2230" s="99"/>
    </row>
    <row r="2231" spans="30:51" ht="13">
      <c r="AD2231" s="99"/>
      <c r="AE2231" s="99"/>
      <c r="AF2231" s="99"/>
      <c r="AG2231" s="99"/>
      <c r="AH2231" s="99"/>
      <c r="AI2231" s="99"/>
      <c r="AJ2231" s="99"/>
      <c r="AK2231" s="99"/>
      <c r="AL2231" s="99"/>
      <c r="AM2231" s="99"/>
      <c r="AN2231" s="99"/>
      <c r="AO2231" s="99"/>
      <c r="AP2231" s="99"/>
      <c r="AQ2231" s="99"/>
      <c r="AR2231" s="99"/>
      <c r="AS2231" s="99"/>
      <c r="AT2231" s="99"/>
      <c r="AU2231" s="99"/>
      <c r="AV2231" s="99"/>
      <c r="AW2231" s="99"/>
      <c r="AX2231" s="99"/>
      <c r="AY2231" s="99"/>
    </row>
    <row r="2232" spans="30:51" ht="13">
      <c r="AD2232" s="99"/>
      <c r="AE2232" s="99"/>
      <c r="AF2232" s="99"/>
      <c r="AG2232" s="99"/>
      <c r="AH2232" s="99"/>
      <c r="AI2232" s="99"/>
      <c r="AJ2232" s="99"/>
      <c r="AK2232" s="99"/>
      <c r="AL2232" s="99"/>
      <c r="AM2232" s="99"/>
      <c r="AN2232" s="99"/>
      <c r="AO2232" s="99"/>
      <c r="AP2232" s="99"/>
      <c r="AQ2232" s="99"/>
      <c r="AR2232" s="99"/>
      <c r="AS2232" s="99"/>
      <c r="AT2232" s="99"/>
      <c r="AU2232" s="99"/>
      <c r="AV2232" s="99"/>
      <c r="AW2232" s="99"/>
      <c r="AX2232" s="99"/>
      <c r="AY2232" s="99"/>
    </row>
    <row r="2233" spans="30:51" ht="13">
      <c r="AD2233" s="99"/>
      <c r="AE2233" s="99"/>
      <c r="AF2233" s="99"/>
      <c r="AG2233" s="99"/>
      <c r="AH2233" s="99"/>
      <c r="AI2233" s="99"/>
      <c r="AJ2233" s="99"/>
      <c r="AK2233" s="99"/>
      <c r="AL2233" s="99"/>
      <c r="AM2233" s="99"/>
      <c r="AN2233" s="99"/>
      <c r="AO2233" s="99"/>
      <c r="AP2233" s="99"/>
      <c r="AQ2233" s="99"/>
      <c r="AR2233" s="99"/>
      <c r="AS2233" s="99"/>
      <c r="AT2233" s="99"/>
      <c r="AU2233" s="99"/>
      <c r="AV2233" s="99"/>
      <c r="AW2233" s="99"/>
      <c r="AX2233" s="99"/>
      <c r="AY2233" s="99"/>
    </row>
    <row r="2234" spans="30:51" ht="13">
      <c r="AD2234" s="99"/>
      <c r="AE2234" s="99"/>
      <c r="AF2234" s="99"/>
      <c r="AG2234" s="99"/>
      <c r="AH2234" s="99"/>
      <c r="AI2234" s="99"/>
      <c r="AJ2234" s="99"/>
      <c r="AK2234" s="99"/>
      <c r="AL2234" s="99"/>
      <c r="AM2234" s="99"/>
      <c r="AN2234" s="99"/>
      <c r="AO2234" s="99"/>
      <c r="AP2234" s="99"/>
      <c r="AQ2234" s="99"/>
      <c r="AR2234" s="99"/>
      <c r="AS2234" s="99"/>
      <c r="AT2234" s="99"/>
      <c r="AU2234" s="99"/>
      <c r="AV2234" s="99"/>
      <c r="AW2234" s="99"/>
      <c r="AX2234" s="99"/>
      <c r="AY2234" s="99"/>
    </row>
    <row r="2235" spans="30:51" ht="13">
      <c r="AD2235" s="99"/>
      <c r="AE2235" s="99"/>
      <c r="AF2235" s="99"/>
      <c r="AG2235" s="99"/>
      <c r="AH2235" s="99"/>
      <c r="AI2235" s="99"/>
      <c r="AJ2235" s="99"/>
      <c r="AK2235" s="99"/>
      <c r="AL2235" s="99"/>
      <c r="AM2235" s="99"/>
      <c r="AN2235" s="99"/>
      <c r="AO2235" s="99"/>
      <c r="AP2235" s="99"/>
      <c r="AQ2235" s="99"/>
      <c r="AR2235" s="99"/>
      <c r="AS2235" s="99"/>
      <c r="AT2235" s="99"/>
      <c r="AU2235" s="99"/>
      <c r="AV2235" s="99"/>
      <c r="AW2235" s="99"/>
      <c r="AX2235" s="99"/>
      <c r="AY2235" s="99"/>
    </row>
    <row r="2236" spans="30:51" ht="13">
      <c r="AD2236" s="99"/>
      <c r="AE2236" s="99"/>
      <c r="AF2236" s="99"/>
      <c r="AG2236" s="99"/>
      <c r="AH2236" s="99"/>
      <c r="AI2236" s="99"/>
      <c r="AJ2236" s="99"/>
      <c r="AK2236" s="99"/>
      <c r="AL2236" s="99"/>
      <c r="AM2236" s="99"/>
      <c r="AN2236" s="99"/>
      <c r="AO2236" s="99"/>
      <c r="AP2236" s="99"/>
      <c r="AQ2236" s="99"/>
      <c r="AR2236" s="99"/>
      <c r="AS2236" s="99"/>
      <c r="AT2236" s="99"/>
      <c r="AU2236" s="99"/>
      <c r="AV2236" s="99"/>
      <c r="AW2236" s="99"/>
      <c r="AX2236" s="99"/>
      <c r="AY2236" s="99"/>
    </row>
    <row r="2237" spans="30:51" ht="13">
      <c r="AD2237" s="99"/>
      <c r="AE2237" s="99"/>
      <c r="AF2237" s="99"/>
      <c r="AG2237" s="99"/>
      <c r="AH2237" s="99"/>
      <c r="AI2237" s="99"/>
      <c r="AJ2237" s="99"/>
      <c r="AK2237" s="99"/>
      <c r="AL2237" s="99"/>
      <c r="AM2237" s="99"/>
      <c r="AN2237" s="99"/>
      <c r="AO2237" s="99"/>
      <c r="AP2237" s="99"/>
      <c r="AQ2237" s="99"/>
      <c r="AR2237" s="99"/>
      <c r="AS2237" s="99"/>
      <c r="AT2237" s="99"/>
      <c r="AU2237" s="99"/>
      <c r="AV2237" s="99"/>
      <c r="AW2237" s="99"/>
      <c r="AX2237" s="99"/>
      <c r="AY2237" s="99"/>
    </row>
    <row r="2238" spans="30:51" ht="13">
      <c r="AD2238" s="99"/>
      <c r="AE2238" s="99"/>
      <c r="AF2238" s="99"/>
      <c r="AG2238" s="99"/>
      <c r="AH2238" s="99"/>
      <c r="AI2238" s="99"/>
      <c r="AJ2238" s="99"/>
      <c r="AK2238" s="99"/>
      <c r="AL2238" s="99"/>
      <c r="AM2238" s="99"/>
      <c r="AN2238" s="99"/>
      <c r="AO2238" s="99"/>
      <c r="AP2238" s="99"/>
      <c r="AQ2238" s="99"/>
      <c r="AR2238" s="99"/>
      <c r="AS2238" s="99"/>
      <c r="AT2238" s="99"/>
      <c r="AU2238" s="99"/>
      <c r="AV2238" s="99"/>
      <c r="AW2238" s="99"/>
      <c r="AX2238" s="99"/>
      <c r="AY2238" s="99"/>
    </row>
    <row r="2239" spans="30:51" ht="13">
      <c r="AD2239" s="99"/>
      <c r="AE2239" s="99"/>
      <c r="AF2239" s="99"/>
      <c r="AG2239" s="99"/>
      <c r="AH2239" s="99"/>
      <c r="AI2239" s="99"/>
      <c r="AJ2239" s="99"/>
      <c r="AK2239" s="99"/>
      <c r="AL2239" s="99"/>
      <c r="AM2239" s="99"/>
      <c r="AN2239" s="99"/>
      <c r="AO2239" s="99"/>
      <c r="AP2239" s="99"/>
      <c r="AQ2239" s="99"/>
      <c r="AR2239" s="99"/>
      <c r="AS2239" s="99"/>
      <c r="AT2239" s="99"/>
      <c r="AU2239" s="99"/>
      <c r="AV2239" s="99"/>
      <c r="AW2239" s="99"/>
      <c r="AX2239" s="99"/>
      <c r="AY2239" s="99"/>
    </row>
    <row r="2240" spans="30:51" ht="13">
      <c r="AD2240" s="99"/>
      <c r="AE2240" s="99"/>
      <c r="AF2240" s="99"/>
      <c r="AG2240" s="99"/>
      <c r="AH2240" s="99"/>
      <c r="AI2240" s="99"/>
      <c r="AJ2240" s="99"/>
      <c r="AK2240" s="99"/>
      <c r="AL2240" s="99"/>
      <c r="AM2240" s="99"/>
      <c r="AN2240" s="99"/>
      <c r="AO2240" s="99"/>
      <c r="AP2240" s="99"/>
      <c r="AQ2240" s="99"/>
      <c r="AR2240" s="99"/>
      <c r="AS2240" s="99"/>
      <c r="AT2240" s="99"/>
      <c r="AU2240" s="99"/>
      <c r="AV2240" s="99"/>
      <c r="AW2240" s="99"/>
      <c r="AX2240" s="99"/>
      <c r="AY2240" s="99"/>
    </row>
    <row r="2241" spans="30:51" ht="13">
      <c r="AD2241" s="99"/>
      <c r="AE2241" s="99"/>
      <c r="AF2241" s="99"/>
      <c r="AG2241" s="99"/>
      <c r="AH2241" s="99"/>
      <c r="AI2241" s="99"/>
      <c r="AJ2241" s="99"/>
      <c r="AK2241" s="99"/>
      <c r="AL2241" s="99"/>
      <c r="AM2241" s="99"/>
      <c r="AN2241" s="99"/>
      <c r="AO2241" s="99"/>
      <c r="AP2241" s="99"/>
      <c r="AQ2241" s="99"/>
      <c r="AR2241" s="99"/>
      <c r="AS2241" s="99"/>
      <c r="AT2241" s="99"/>
      <c r="AU2241" s="99"/>
      <c r="AV2241" s="99"/>
      <c r="AW2241" s="99"/>
      <c r="AX2241" s="99"/>
      <c r="AY2241" s="99"/>
    </row>
    <row r="2242" spans="30:51" ht="13">
      <c r="AD2242" s="99"/>
      <c r="AE2242" s="99"/>
      <c r="AF2242" s="99"/>
      <c r="AG2242" s="99"/>
      <c r="AH2242" s="99"/>
      <c r="AI2242" s="99"/>
      <c r="AJ2242" s="99"/>
      <c r="AK2242" s="99"/>
      <c r="AL2242" s="99"/>
      <c r="AM2242" s="99"/>
      <c r="AN2242" s="99"/>
      <c r="AO2242" s="99"/>
      <c r="AP2242" s="99"/>
      <c r="AQ2242" s="99"/>
      <c r="AR2242" s="99"/>
      <c r="AS2242" s="99"/>
      <c r="AT2242" s="99"/>
      <c r="AU2242" s="99"/>
      <c r="AV2242" s="99"/>
      <c r="AW2242" s="99"/>
      <c r="AX2242" s="99"/>
      <c r="AY2242" s="99"/>
    </row>
    <row r="2243" spans="30:51" ht="13">
      <c r="AD2243" s="99"/>
      <c r="AE2243" s="99"/>
      <c r="AF2243" s="99"/>
      <c r="AG2243" s="99"/>
      <c r="AH2243" s="99"/>
      <c r="AI2243" s="99"/>
      <c r="AJ2243" s="99"/>
      <c r="AK2243" s="99"/>
      <c r="AL2243" s="99"/>
      <c r="AM2243" s="99"/>
      <c r="AN2243" s="99"/>
      <c r="AO2243" s="99"/>
      <c r="AP2243" s="99"/>
      <c r="AQ2243" s="99"/>
      <c r="AR2243" s="99"/>
      <c r="AS2243" s="99"/>
      <c r="AT2243" s="99"/>
      <c r="AU2243" s="99"/>
      <c r="AV2243" s="99"/>
      <c r="AW2243" s="99"/>
      <c r="AX2243" s="99"/>
      <c r="AY2243" s="99"/>
    </row>
    <row r="2244" spans="30:51" ht="13">
      <c r="AD2244" s="99"/>
      <c r="AE2244" s="99"/>
      <c r="AF2244" s="99"/>
      <c r="AG2244" s="99"/>
      <c r="AH2244" s="99"/>
      <c r="AI2244" s="99"/>
      <c r="AJ2244" s="99"/>
      <c r="AK2244" s="99"/>
      <c r="AL2244" s="99"/>
      <c r="AM2244" s="99"/>
      <c r="AN2244" s="99"/>
      <c r="AO2244" s="99"/>
      <c r="AP2244" s="99"/>
      <c r="AQ2244" s="99"/>
      <c r="AR2244" s="99"/>
      <c r="AS2244" s="99"/>
      <c r="AT2244" s="99"/>
      <c r="AU2244" s="99"/>
      <c r="AV2244" s="99"/>
      <c r="AW2244" s="99"/>
      <c r="AX2244" s="99"/>
      <c r="AY2244" s="99"/>
    </row>
    <row r="2245" spans="30:51" ht="13">
      <c r="AD2245" s="99"/>
      <c r="AE2245" s="99"/>
      <c r="AF2245" s="99"/>
      <c r="AG2245" s="99"/>
      <c r="AH2245" s="99"/>
      <c r="AI2245" s="99"/>
      <c r="AJ2245" s="99"/>
      <c r="AK2245" s="99"/>
      <c r="AL2245" s="99"/>
      <c r="AM2245" s="99"/>
      <c r="AN2245" s="99"/>
      <c r="AO2245" s="99"/>
      <c r="AP2245" s="99"/>
      <c r="AQ2245" s="99"/>
      <c r="AR2245" s="99"/>
      <c r="AS2245" s="99"/>
      <c r="AT2245" s="99"/>
      <c r="AU2245" s="99"/>
      <c r="AV2245" s="99"/>
      <c r="AW2245" s="99"/>
      <c r="AX2245" s="99"/>
      <c r="AY2245" s="99"/>
    </row>
    <row r="2246" spans="30:51" ht="13">
      <c r="AD2246" s="99"/>
      <c r="AE2246" s="99"/>
      <c r="AF2246" s="99"/>
      <c r="AG2246" s="99"/>
      <c r="AH2246" s="99"/>
      <c r="AI2246" s="99"/>
      <c r="AJ2246" s="99"/>
      <c r="AK2246" s="99"/>
      <c r="AL2246" s="99"/>
      <c r="AM2246" s="99"/>
      <c r="AN2246" s="99"/>
      <c r="AO2246" s="99"/>
      <c r="AP2246" s="99"/>
      <c r="AQ2246" s="99"/>
      <c r="AR2246" s="99"/>
      <c r="AS2246" s="99"/>
      <c r="AT2246" s="99"/>
      <c r="AU2246" s="99"/>
      <c r="AV2246" s="99"/>
      <c r="AW2246" s="99"/>
      <c r="AX2246" s="99"/>
      <c r="AY2246" s="99"/>
    </row>
    <row r="2247" spans="30:51" ht="13">
      <c r="AD2247" s="99"/>
      <c r="AE2247" s="99"/>
      <c r="AF2247" s="99"/>
      <c r="AG2247" s="99"/>
      <c r="AH2247" s="99"/>
      <c r="AI2247" s="99"/>
      <c r="AJ2247" s="99"/>
      <c r="AK2247" s="99"/>
      <c r="AL2247" s="99"/>
      <c r="AM2247" s="99"/>
      <c r="AN2247" s="99"/>
      <c r="AO2247" s="99"/>
      <c r="AP2247" s="99"/>
      <c r="AQ2247" s="99"/>
      <c r="AR2247" s="99"/>
      <c r="AS2247" s="99"/>
      <c r="AT2247" s="99"/>
      <c r="AU2247" s="99"/>
      <c r="AV2247" s="99"/>
      <c r="AW2247" s="99"/>
      <c r="AX2247" s="99"/>
      <c r="AY2247" s="99"/>
    </row>
    <row r="2248" spans="30:51" ht="13">
      <c r="AD2248" s="99"/>
      <c r="AE2248" s="99"/>
      <c r="AF2248" s="99"/>
      <c r="AG2248" s="99"/>
      <c r="AH2248" s="99"/>
      <c r="AI2248" s="99"/>
      <c r="AJ2248" s="99"/>
      <c r="AK2248" s="99"/>
      <c r="AL2248" s="99"/>
      <c r="AM2248" s="99"/>
      <c r="AN2248" s="99"/>
      <c r="AO2248" s="99"/>
      <c r="AP2248" s="99"/>
      <c r="AQ2248" s="99"/>
      <c r="AR2248" s="99"/>
      <c r="AS2248" s="99"/>
      <c r="AT2248" s="99"/>
      <c r="AU2248" s="99"/>
      <c r="AV2248" s="99"/>
      <c r="AW2248" s="99"/>
      <c r="AX2248" s="99"/>
      <c r="AY2248" s="99"/>
    </row>
    <row r="2249" spans="30:51" ht="13">
      <c r="AD2249" s="99"/>
      <c r="AE2249" s="99"/>
      <c r="AF2249" s="99"/>
      <c r="AG2249" s="99"/>
      <c r="AH2249" s="99"/>
      <c r="AI2249" s="99"/>
      <c r="AJ2249" s="99"/>
      <c r="AK2249" s="99"/>
      <c r="AL2249" s="99"/>
      <c r="AM2249" s="99"/>
      <c r="AN2249" s="99"/>
      <c r="AO2249" s="99"/>
      <c r="AP2249" s="99"/>
      <c r="AQ2249" s="99"/>
      <c r="AR2249" s="99"/>
      <c r="AS2249" s="99"/>
      <c r="AT2249" s="99"/>
      <c r="AU2249" s="99"/>
      <c r="AV2249" s="99"/>
      <c r="AW2249" s="99"/>
      <c r="AX2249" s="99"/>
      <c r="AY2249" s="99"/>
    </row>
    <row r="2250" spans="30:51" ht="13">
      <c r="AD2250" s="99"/>
      <c r="AE2250" s="99"/>
      <c r="AF2250" s="99"/>
      <c r="AG2250" s="99"/>
      <c r="AH2250" s="99"/>
      <c r="AI2250" s="99"/>
      <c r="AJ2250" s="99"/>
      <c r="AK2250" s="99"/>
      <c r="AL2250" s="99"/>
      <c r="AM2250" s="99"/>
      <c r="AN2250" s="99"/>
      <c r="AO2250" s="99"/>
      <c r="AP2250" s="99"/>
      <c r="AQ2250" s="99"/>
      <c r="AR2250" s="99"/>
      <c r="AS2250" s="99"/>
      <c r="AT2250" s="99"/>
      <c r="AU2250" s="99"/>
      <c r="AV2250" s="99"/>
      <c r="AW2250" s="99"/>
      <c r="AX2250" s="99"/>
      <c r="AY2250" s="99"/>
    </row>
    <row r="2251" spans="30:51" ht="13">
      <c r="AD2251" s="99"/>
      <c r="AE2251" s="99"/>
      <c r="AF2251" s="99"/>
      <c r="AG2251" s="99"/>
      <c r="AH2251" s="99"/>
      <c r="AI2251" s="99"/>
      <c r="AJ2251" s="99"/>
      <c r="AK2251" s="99"/>
      <c r="AL2251" s="99"/>
      <c r="AM2251" s="99"/>
      <c r="AN2251" s="99"/>
      <c r="AO2251" s="99"/>
      <c r="AP2251" s="99"/>
      <c r="AQ2251" s="99"/>
      <c r="AR2251" s="99"/>
      <c r="AS2251" s="99"/>
      <c r="AT2251" s="99"/>
      <c r="AU2251" s="99"/>
      <c r="AV2251" s="99"/>
      <c r="AW2251" s="99"/>
      <c r="AX2251" s="99"/>
      <c r="AY2251" s="99"/>
    </row>
    <row r="2252" spans="30:51" ht="13">
      <c r="AD2252" s="99"/>
      <c r="AE2252" s="99"/>
      <c r="AF2252" s="99"/>
      <c r="AG2252" s="99"/>
      <c r="AH2252" s="99"/>
      <c r="AI2252" s="99"/>
      <c r="AJ2252" s="99"/>
      <c r="AK2252" s="99"/>
      <c r="AL2252" s="99"/>
      <c r="AM2252" s="99"/>
      <c r="AN2252" s="99"/>
      <c r="AO2252" s="99"/>
      <c r="AP2252" s="99"/>
      <c r="AQ2252" s="99"/>
      <c r="AR2252" s="99"/>
      <c r="AS2252" s="99"/>
      <c r="AT2252" s="99"/>
      <c r="AU2252" s="99"/>
      <c r="AV2252" s="99"/>
      <c r="AW2252" s="99"/>
      <c r="AX2252" s="99"/>
      <c r="AY2252" s="99"/>
    </row>
    <row r="2253" spans="30:51" ht="13">
      <c r="AD2253" s="99"/>
      <c r="AE2253" s="99"/>
      <c r="AF2253" s="99"/>
      <c r="AG2253" s="99"/>
      <c r="AH2253" s="99"/>
      <c r="AI2253" s="99"/>
      <c r="AJ2253" s="99"/>
      <c r="AK2253" s="99"/>
      <c r="AL2253" s="99"/>
      <c r="AM2253" s="99"/>
      <c r="AN2253" s="99"/>
      <c r="AO2253" s="99"/>
      <c r="AP2253" s="99"/>
      <c r="AQ2253" s="99"/>
      <c r="AR2253" s="99"/>
      <c r="AS2253" s="99"/>
      <c r="AT2253" s="99"/>
      <c r="AU2253" s="99"/>
      <c r="AV2253" s="99"/>
      <c r="AW2253" s="99"/>
      <c r="AX2253" s="99"/>
      <c r="AY2253" s="99"/>
    </row>
    <row r="2254" spans="30:51" ht="13">
      <c r="AD2254" s="99"/>
      <c r="AE2254" s="99"/>
      <c r="AF2254" s="99"/>
      <c r="AG2254" s="99"/>
      <c r="AH2254" s="99"/>
      <c r="AI2254" s="99"/>
      <c r="AJ2254" s="99"/>
      <c r="AK2254" s="99"/>
      <c r="AL2254" s="99"/>
      <c r="AM2254" s="99"/>
      <c r="AN2254" s="99"/>
      <c r="AO2254" s="99"/>
      <c r="AP2254" s="99"/>
      <c r="AQ2254" s="99"/>
      <c r="AR2254" s="99"/>
      <c r="AS2254" s="99"/>
      <c r="AT2254" s="99"/>
      <c r="AU2254" s="99"/>
      <c r="AV2254" s="99"/>
      <c r="AW2254" s="99"/>
      <c r="AX2254" s="99"/>
      <c r="AY2254" s="99"/>
    </row>
    <row r="2255" spans="30:51" ht="13">
      <c r="AD2255" s="99"/>
      <c r="AE2255" s="99"/>
      <c r="AF2255" s="99"/>
      <c r="AG2255" s="99"/>
      <c r="AH2255" s="99"/>
      <c r="AI2255" s="99"/>
      <c r="AJ2255" s="99"/>
      <c r="AK2255" s="99"/>
      <c r="AL2255" s="99"/>
      <c r="AM2255" s="99"/>
      <c r="AN2255" s="99"/>
      <c r="AO2255" s="99"/>
      <c r="AP2255" s="99"/>
      <c r="AQ2255" s="99"/>
      <c r="AR2255" s="99"/>
      <c r="AS2255" s="99"/>
      <c r="AT2255" s="99"/>
      <c r="AU2255" s="99"/>
      <c r="AV2255" s="99"/>
      <c r="AW2255" s="99"/>
      <c r="AX2255" s="99"/>
      <c r="AY2255" s="99"/>
    </row>
    <row r="2256" spans="30:51" ht="13">
      <c r="AD2256" s="99"/>
      <c r="AE2256" s="99"/>
      <c r="AF2256" s="99"/>
      <c r="AG2256" s="99"/>
      <c r="AH2256" s="99"/>
      <c r="AI2256" s="99"/>
      <c r="AJ2256" s="99"/>
      <c r="AK2256" s="99"/>
      <c r="AL2256" s="99"/>
      <c r="AM2256" s="99"/>
      <c r="AN2256" s="99"/>
      <c r="AO2256" s="99"/>
      <c r="AP2256" s="99"/>
      <c r="AQ2256" s="99"/>
      <c r="AR2256" s="99"/>
      <c r="AS2256" s="99"/>
      <c r="AT2256" s="99"/>
      <c r="AU2256" s="99"/>
      <c r="AV2256" s="99"/>
      <c r="AW2256" s="99"/>
      <c r="AX2256" s="99"/>
      <c r="AY2256" s="99"/>
    </row>
    <row r="2257" spans="30:51" ht="13">
      <c r="AD2257" s="99"/>
      <c r="AE2257" s="99"/>
      <c r="AF2257" s="99"/>
      <c r="AG2257" s="99"/>
      <c r="AH2257" s="99"/>
      <c r="AI2257" s="99"/>
      <c r="AJ2257" s="99"/>
      <c r="AK2257" s="99"/>
      <c r="AL2257" s="99"/>
      <c r="AM2257" s="99"/>
      <c r="AN2257" s="99"/>
      <c r="AO2257" s="99"/>
      <c r="AP2257" s="99"/>
      <c r="AQ2257" s="99"/>
      <c r="AR2257" s="99"/>
      <c r="AS2257" s="99"/>
      <c r="AT2257" s="99"/>
      <c r="AU2257" s="99"/>
      <c r="AV2257" s="99"/>
      <c r="AW2257" s="99"/>
      <c r="AX2257" s="99"/>
      <c r="AY2257" s="99"/>
    </row>
    <row r="2258" spans="30:51" ht="13">
      <c r="AD2258" s="99"/>
      <c r="AE2258" s="99"/>
      <c r="AF2258" s="99"/>
      <c r="AG2258" s="99"/>
      <c r="AH2258" s="99"/>
      <c r="AI2258" s="99"/>
      <c r="AJ2258" s="99"/>
      <c r="AK2258" s="99"/>
      <c r="AL2258" s="99"/>
      <c r="AM2258" s="99"/>
      <c r="AN2258" s="99"/>
      <c r="AO2258" s="99"/>
      <c r="AP2258" s="99"/>
      <c r="AQ2258" s="99"/>
      <c r="AR2258" s="99"/>
      <c r="AS2258" s="99"/>
      <c r="AT2258" s="99"/>
      <c r="AU2258" s="99"/>
      <c r="AV2258" s="99"/>
      <c r="AW2258" s="99"/>
      <c r="AX2258" s="99"/>
      <c r="AY2258" s="99"/>
    </row>
    <row r="2259" spans="30:51" ht="13">
      <c r="AD2259" s="99"/>
      <c r="AE2259" s="99"/>
      <c r="AF2259" s="99"/>
      <c r="AG2259" s="99"/>
      <c r="AH2259" s="99"/>
      <c r="AI2259" s="99"/>
      <c r="AJ2259" s="99"/>
      <c r="AK2259" s="99"/>
      <c r="AL2259" s="99"/>
      <c r="AM2259" s="99"/>
      <c r="AN2259" s="99"/>
      <c r="AO2259" s="99"/>
      <c r="AP2259" s="99"/>
      <c r="AQ2259" s="99"/>
      <c r="AR2259" s="99"/>
      <c r="AS2259" s="99"/>
      <c r="AT2259" s="99"/>
      <c r="AU2259" s="99"/>
      <c r="AV2259" s="99"/>
      <c r="AW2259" s="99"/>
      <c r="AX2259" s="99"/>
      <c r="AY2259" s="99"/>
    </row>
    <row r="2260" spans="30:51" ht="13">
      <c r="AD2260" s="99"/>
      <c r="AE2260" s="99"/>
      <c r="AF2260" s="99"/>
      <c r="AG2260" s="99"/>
      <c r="AH2260" s="99"/>
      <c r="AI2260" s="99"/>
      <c r="AJ2260" s="99"/>
      <c r="AK2260" s="99"/>
      <c r="AL2260" s="99"/>
      <c r="AM2260" s="99"/>
      <c r="AN2260" s="99"/>
      <c r="AO2260" s="99"/>
      <c r="AP2260" s="99"/>
      <c r="AQ2260" s="99"/>
      <c r="AR2260" s="99"/>
      <c r="AS2260" s="99"/>
      <c r="AT2260" s="99"/>
      <c r="AU2260" s="99"/>
      <c r="AV2260" s="99"/>
      <c r="AW2260" s="99"/>
      <c r="AX2260" s="99"/>
      <c r="AY2260" s="99"/>
    </row>
    <row r="2261" spans="30:51" ht="13">
      <c r="AD2261" s="99"/>
      <c r="AE2261" s="99"/>
      <c r="AF2261" s="99"/>
      <c r="AG2261" s="99"/>
      <c r="AH2261" s="99"/>
      <c r="AI2261" s="99"/>
      <c r="AJ2261" s="99"/>
      <c r="AK2261" s="99"/>
      <c r="AL2261" s="99"/>
      <c r="AM2261" s="99"/>
      <c r="AN2261" s="99"/>
      <c r="AO2261" s="99"/>
      <c r="AP2261" s="99"/>
      <c r="AQ2261" s="99"/>
      <c r="AR2261" s="99"/>
      <c r="AS2261" s="99"/>
      <c r="AT2261" s="99"/>
      <c r="AU2261" s="99"/>
      <c r="AV2261" s="99"/>
      <c r="AW2261" s="99"/>
      <c r="AX2261" s="99"/>
      <c r="AY2261" s="99"/>
    </row>
    <row r="2262" spans="30:51" ht="13">
      <c r="AD2262" s="99"/>
      <c r="AE2262" s="99"/>
      <c r="AF2262" s="99"/>
      <c r="AG2262" s="99"/>
      <c r="AH2262" s="99"/>
      <c r="AI2262" s="99"/>
      <c r="AJ2262" s="99"/>
      <c r="AK2262" s="99"/>
      <c r="AL2262" s="99"/>
      <c r="AM2262" s="99"/>
      <c r="AN2262" s="99"/>
      <c r="AO2262" s="99"/>
      <c r="AP2262" s="99"/>
      <c r="AQ2262" s="99"/>
      <c r="AR2262" s="99"/>
      <c r="AS2262" s="99"/>
      <c r="AT2262" s="99"/>
      <c r="AU2262" s="99"/>
      <c r="AV2262" s="99"/>
      <c r="AW2262" s="99"/>
      <c r="AX2262" s="99"/>
      <c r="AY2262" s="99"/>
    </row>
    <row r="2263" spans="30:51" ht="13">
      <c r="AD2263" s="99"/>
      <c r="AE2263" s="99"/>
      <c r="AF2263" s="99"/>
      <c r="AG2263" s="99"/>
      <c r="AH2263" s="99"/>
      <c r="AI2263" s="99"/>
      <c r="AJ2263" s="99"/>
      <c r="AK2263" s="99"/>
      <c r="AL2263" s="99"/>
      <c r="AM2263" s="99"/>
      <c r="AN2263" s="99"/>
      <c r="AO2263" s="99"/>
      <c r="AP2263" s="99"/>
      <c r="AQ2263" s="99"/>
      <c r="AR2263" s="99"/>
      <c r="AS2263" s="99"/>
      <c r="AT2263" s="99"/>
      <c r="AU2263" s="99"/>
      <c r="AV2263" s="99"/>
      <c r="AW2263" s="99"/>
      <c r="AX2263" s="99"/>
      <c r="AY2263" s="99"/>
    </row>
    <row r="2264" spans="30:51" ht="13">
      <c r="AD2264" s="99"/>
      <c r="AE2264" s="99"/>
      <c r="AF2264" s="99"/>
      <c r="AG2264" s="99"/>
      <c r="AH2264" s="99"/>
      <c r="AI2264" s="99"/>
      <c r="AJ2264" s="99"/>
      <c r="AK2264" s="99"/>
      <c r="AL2264" s="99"/>
      <c r="AM2264" s="99"/>
      <c r="AN2264" s="99"/>
      <c r="AO2264" s="99"/>
      <c r="AP2264" s="99"/>
      <c r="AQ2264" s="99"/>
      <c r="AR2264" s="99"/>
      <c r="AS2264" s="99"/>
      <c r="AT2264" s="99"/>
      <c r="AU2264" s="99"/>
      <c r="AV2264" s="99"/>
      <c r="AW2264" s="99"/>
      <c r="AX2264" s="99"/>
      <c r="AY2264" s="99"/>
    </row>
    <row r="2265" spans="30:51" ht="13">
      <c r="AD2265" s="99"/>
      <c r="AE2265" s="99"/>
      <c r="AF2265" s="99"/>
      <c r="AG2265" s="99"/>
      <c r="AH2265" s="99"/>
      <c r="AI2265" s="99"/>
      <c r="AJ2265" s="99"/>
      <c r="AK2265" s="99"/>
      <c r="AL2265" s="99"/>
      <c r="AM2265" s="99"/>
      <c r="AN2265" s="99"/>
      <c r="AO2265" s="99"/>
      <c r="AP2265" s="99"/>
      <c r="AQ2265" s="99"/>
      <c r="AR2265" s="99"/>
      <c r="AS2265" s="99"/>
      <c r="AT2265" s="99"/>
      <c r="AU2265" s="99"/>
      <c r="AV2265" s="99"/>
      <c r="AW2265" s="99"/>
      <c r="AX2265" s="99"/>
      <c r="AY2265" s="99"/>
    </row>
    <row r="2266" spans="30:51" ht="13">
      <c r="AD2266" s="99"/>
      <c r="AE2266" s="99"/>
      <c r="AF2266" s="99"/>
      <c r="AG2266" s="99"/>
      <c r="AH2266" s="99"/>
      <c r="AI2266" s="99"/>
      <c r="AJ2266" s="99"/>
      <c r="AK2266" s="99"/>
      <c r="AL2266" s="99"/>
      <c r="AM2266" s="99"/>
      <c r="AN2266" s="99"/>
      <c r="AO2266" s="99"/>
      <c r="AP2266" s="99"/>
      <c r="AQ2266" s="99"/>
      <c r="AR2266" s="99"/>
      <c r="AS2266" s="99"/>
      <c r="AT2266" s="99"/>
      <c r="AU2266" s="99"/>
      <c r="AV2266" s="99"/>
      <c r="AW2266" s="99"/>
      <c r="AX2266" s="99"/>
      <c r="AY2266" s="99"/>
    </row>
    <row r="2267" spans="30:51" ht="13">
      <c r="AD2267" s="99"/>
      <c r="AE2267" s="99"/>
      <c r="AF2267" s="99"/>
      <c r="AG2267" s="99"/>
      <c r="AH2267" s="99"/>
      <c r="AI2267" s="99"/>
      <c r="AJ2267" s="99"/>
      <c r="AK2267" s="99"/>
      <c r="AL2267" s="99"/>
      <c r="AM2267" s="99"/>
      <c r="AN2267" s="99"/>
      <c r="AO2267" s="99"/>
      <c r="AP2267" s="99"/>
      <c r="AQ2267" s="99"/>
      <c r="AR2267" s="99"/>
      <c r="AS2267" s="99"/>
      <c r="AT2267" s="99"/>
      <c r="AU2267" s="99"/>
      <c r="AV2267" s="99"/>
      <c r="AW2267" s="99"/>
      <c r="AX2267" s="99"/>
      <c r="AY2267" s="99"/>
    </row>
    <row r="2268" spans="30:51" ht="13">
      <c r="AD2268" s="99"/>
      <c r="AE2268" s="99"/>
      <c r="AF2268" s="99"/>
      <c r="AG2268" s="99"/>
      <c r="AH2268" s="99"/>
      <c r="AI2268" s="99"/>
      <c r="AJ2268" s="99"/>
      <c r="AK2268" s="99"/>
      <c r="AL2268" s="99"/>
      <c r="AM2268" s="99"/>
      <c r="AN2268" s="99"/>
      <c r="AO2268" s="99"/>
      <c r="AP2268" s="99"/>
      <c r="AQ2268" s="99"/>
      <c r="AR2268" s="99"/>
      <c r="AS2268" s="99"/>
      <c r="AT2268" s="99"/>
      <c r="AU2268" s="99"/>
      <c r="AV2268" s="99"/>
      <c r="AW2268" s="99"/>
      <c r="AX2268" s="99"/>
      <c r="AY2268" s="99"/>
    </row>
    <row r="2269" spans="30:51" ht="13">
      <c r="AD2269" s="99"/>
      <c r="AE2269" s="99"/>
      <c r="AF2269" s="99"/>
      <c r="AG2269" s="99"/>
      <c r="AH2269" s="99"/>
      <c r="AI2269" s="99"/>
      <c r="AJ2269" s="99"/>
      <c r="AK2269" s="99"/>
      <c r="AL2269" s="99"/>
      <c r="AM2269" s="99"/>
      <c r="AN2269" s="99"/>
      <c r="AO2269" s="99"/>
      <c r="AP2269" s="99"/>
      <c r="AQ2269" s="99"/>
      <c r="AR2269" s="99"/>
      <c r="AS2269" s="99"/>
      <c r="AT2269" s="99"/>
      <c r="AU2269" s="99"/>
      <c r="AV2269" s="99"/>
      <c r="AW2269" s="99"/>
      <c r="AX2269" s="99"/>
      <c r="AY2269" s="99"/>
    </row>
    <row r="2270" spans="30:51" ht="13">
      <c r="AD2270" s="99"/>
      <c r="AE2270" s="99"/>
      <c r="AF2270" s="99"/>
      <c r="AG2270" s="99"/>
      <c r="AH2270" s="99"/>
      <c r="AI2270" s="99"/>
      <c r="AJ2270" s="99"/>
      <c r="AK2270" s="99"/>
      <c r="AL2270" s="99"/>
      <c r="AM2270" s="99"/>
      <c r="AN2270" s="99"/>
      <c r="AO2270" s="99"/>
      <c r="AP2270" s="99"/>
      <c r="AQ2270" s="99"/>
      <c r="AR2270" s="99"/>
      <c r="AS2270" s="99"/>
      <c r="AT2270" s="99"/>
      <c r="AU2270" s="99"/>
      <c r="AV2270" s="99"/>
      <c r="AW2270" s="99"/>
      <c r="AX2270" s="99"/>
      <c r="AY2270" s="99"/>
    </row>
    <row r="2271" spans="30:51" ht="13">
      <c r="AD2271" s="99"/>
      <c r="AE2271" s="99"/>
      <c r="AF2271" s="99"/>
      <c r="AG2271" s="99"/>
      <c r="AH2271" s="99"/>
      <c r="AI2271" s="99"/>
      <c r="AJ2271" s="99"/>
      <c r="AK2271" s="99"/>
      <c r="AL2271" s="99"/>
      <c r="AM2271" s="99"/>
      <c r="AN2271" s="99"/>
      <c r="AO2271" s="99"/>
      <c r="AP2271" s="99"/>
      <c r="AQ2271" s="99"/>
      <c r="AR2271" s="99"/>
      <c r="AS2271" s="99"/>
      <c r="AT2271" s="99"/>
      <c r="AU2271" s="99"/>
      <c r="AV2271" s="99"/>
      <c r="AW2271" s="99"/>
      <c r="AX2271" s="99"/>
      <c r="AY2271" s="99"/>
    </row>
    <row r="2272" spans="30:51" ht="13">
      <c r="AD2272" s="99"/>
      <c r="AE2272" s="99"/>
      <c r="AF2272" s="99"/>
      <c r="AG2272" s="99"/>
      <c r="AH2272" s="99"/>
      <c r="AI2272" s="99"/>
      <c r="AJ2272" s="99"/>
      <c r="AK2272" s="99"/>
      <c r="AL2272" s="99"/>
      <c r="AM2272" s="99"/>
      <c r="AN2272" s="99"/>
      <c r="AO2272" s="99"/>
      <c r="AP2272" s="99"/>
      <c r="AQ2272" s="99"/>
      <c r="AR2272" s="99"/>
      <c r="AS2272" s="99"/>
      <c r="AT2272" s="99"/>
      <c r="AU2272" s="99"/>
      <c r="AV2272" s="99"/>
      <c r="AW2272" s="99"/>
      <c r="AX2272" s="99"/>
      <c r="AY2272" s="99"/>
    </row>
    <row r="2273" spans="30:51" ht="13">
      <c r="AD2273" s="99"/>
      <c r="AE2273" s="99"/>
      <c r="AF2273" s="99"/>
      <c r="AG2273" s="99"/>
      <c r="AH2273" s="99"/>
      <c r="AI2273" s="99"/>
      <c r="AJ2273" s="99"/>
      <c r="AK2273" s="99"/>
      <c r="AL2273" s="99"/>
      <c r="AM2273" s="99"/>
      <c r="AN2273" s="99"/>
      <c r="AO2273" s="99"/>
      <c r="AP2273" s="99"/>
      <c r="AQ2273" s="99"/>
      <c r="AR2273" s="99"/>
      <c r="AS2273" s="99"/>
      <c r="AT2273" s="99"/>
      <c r="AU2273" s="99"/>
      <c r="AV2273" s="99"/>
      <c r="AW2273" s="99"/>
      <c r="AX2273" s="99"/>
      <c r="AY2273" s="99"/>
    </row>
    <row r="2274" spans="30:51" ht="13">
      <c r="AD2274" s="99"/>
      <c r="AE2274" s="99"/>
      <c r="AF2274" s="99"/>
      <c r="AG2274" s="99"/>
      <c r="AH2274" s="99"/>
      <c r="AI2274" s="99"/>
      <c r="AJ2274" s="99"/>
      <c r="AK2274" s="99"/>
      <c r="AL2274" s="99"/>
      <c r="AM2274" s="99"/>
      <c r="AN2274" s="99"/>
      <c r="AO2274" s="99"/>
      <c r="AP2274" s="99"/>
      <c r="AQ2274" s="99"/>
      <c r="AR2274" s="99"/>
      <c r="AS2274" s="99"/>
      <c r="AT2274" s="99"/>
      <c r="AU2274" s="99"/>
      <c r="AV2274" s="99"/>
      <c r="AW2274" s="99"/>
      <c r="AX2274" s="99"/>
      <c r="AY2274" s="99"/>
    </row>
    <row r="2275" spans="30:51" ht="13">
      <c r="AD2275" s="99"/>
      <c r="AE2275" s="99"/>
      <c r="AF2275" s="99"/>
      <c r="AG2275" s="99"/>
      <c r="AH2275" s="99"/>
      <c r="AI2275" s="99"/>
      <c r="AJ2275" s="99"/>
      <c r="AK2275" s="99"/>
      <c r="AL2275" s="99"/>
      <c r="AM2275" s="99"/>
      <c r="AN2275" s="99"/>
      <c r="AO2275" s="99"/>
      <c r="AP2275" s="99"/>
      <c r="AQ2275" s="99"/>
      <c r="AR2275" s="99"/>
      <c r="AS2275" s="99"/>
      <c r="AT2275" s="99"/>
      <c r="AU2275" s="99"/>
      <c r="AV2275" s="99"/>
      <c r="AW2275" s="99"/>
      <c r="AX2275" s="99"/>
      <c r="AY2275" s="99"/>
    </row>
    <row r="2276" spans="30:51" ht="13">
      <c r="AD2276" s="99"/>
      <c r="AE2276" s="99"/>
      <c r="AF2276" s="99"/>
      <c r="AG2276" s="99"/>
      <c r="AH2276" s="99"/>
      <c r="AI2276" s="99"/>
      <c r="AJ2276" s="99"/>
      <c r="AK2276" s="99"/>
      <c r="AL2276" s="99"/>
      <c r="AM2276" s="99"/>
      <c r="AN2276" s="99"/>
      <c r="AO2276" s="99"/>
      <c r="AP2276" s="99"/>
      <c r="AQ2276" s="99"/>
      <c r="AR2276" s="99"/>
      <c r="AS2276" s="99"/>
      <c r="AT2276" s="99"/>
      <c r="AU2276" s="99"/>
      <c r="AV2276" s="99"/>
      <c r="AW2276" s="99"/>
      <c r="AX2276" s="99"/>
      <c r="AY2276" s="99"/>
    </row>
    <row r="2277" spans="30:51" ht="13">
      <c r="AD2277" s="99"/>
      <c r="AE2277" s="99"/>
      <c r="AF2277" s="99"/>
      <c r="AG2277" s="99"/>
      <c r="AH2277" s="99"/>
      <c r="AI2277" s="99"/>
      <c r="AJ2277" s="99"/>
      <c r="AK2277" s="99"/>
      <c r="AL2277" s="99"/>
      <c r="AM2277" s="99"/>
      <c r="AN2277" s="99"/>
      <c r="AO2277" s="99"/>
      <c r="AP2277" s="99"/>
      <c r="AQ2277" s="99"/>
      <c r="AR2277" s="99"/>
      <c r="AS2277" s="99"/>
      <c r="AT2277" s="99"/>
      <c r="AU2277" s="99"/>
      <c r="AV2277" s="99"/>
      <c r="AW2277" s="99"/>
      <c r="AX2277" s="99"/>
      <c r="AY2277" s="99"/>
    </row>
    <row r="2278" spans="30:51" ht="13">
      <c r="AD2278" s="99"/>
      <c r="AE2278" s="99"/>
      <c r="AF2278" s="99"/>
      <c r="AG2278" s="99"/>
      <c r="AH2278" s="99"/>
      <c r="AI2278" s="99"/>
      <c r="AJ2278" s="99"/>
      <c r="AK2278" s="99"/>
      <c r="AL2278" s="99"/>
      <c r="AM2278" s="99"/>
      <c r="AN2278" s="99"/>
      <c r="AO2278" s="99"/>
      <c r="AP2278" s="99"/>
      <c r="AQ2278" s="99"/>
      <c r="AR2278" s="99"/>
      <c r="AS2278" s="99"/>
      <c r="AT2278" s="99"/>
      <c r="AU2278" s="99"/>
      <c r="AV2278" s="99"/>
      <c r="AW2278" s="99"/>
      <c r="AX2278" s="99"/>
      <c r="AY2278" s="99"/>
    </row>
    <row r="2279" spans="30:51" ht="13">
      <c r="AD2279" s="99"/>
      <c r="AE2279" s="99"/>
      <c r="AF2279" s="99"/>
      <c r="AG2279" s="99"/>
      <c r="AH2279" s="99"/>
      <c r="AI2279" s="99"/>
      <c r="AJ2279" s="99"/>
      <c r="AK2279" s="99"/>
      <c r="AL2279" s="99"/>
      <c r="AM2279" s="99"/>
      <c r="AN2279" s="99"/>
      <c r="AO2279" s="99"/>
      <c r="AP2279" s="99"/>
      <c r="AQ2279" s="99"/>
      <c r="AR2279" s="99"/>
      <c r="AS2279" s="99"/>
      <c r="AT2279" s="99"/>
      <c r="AU2279" s="99"/>
      <c r="AV2279" s="99"/>
      <c r="AW2279" s="99"/>
      <c r="AX2279" s="99"/>
      <c r="AY2279" s="99"/>
    </row>
    <row r="2280" spans="30:51" ht="13">
      <c r="AD2280" s="99"/>
      <c r="AE2280" s="99"/>
      <c r="AF2280" s="99"/>
      <c r="AG2280" s="99"/>
      <c r="AH2280" s="99"/>
      <c r="AI2280" s="99"/>
      <c r="AJ2280" s="99"/>
      <c r="AK2280" s="99"/>
      <c r="AL2280" s="99"/>
      <c r="AM2280" s="99"/>
      <c r="AN2280" s="99"/>
      <c r="AO2280" s="99"/>
      <c r="AP2280" s="99"/>
      <c r="AQ2280" s="99"/>
      <c r="AR2280" s="99"/>
      <c r="AS2280" s="99"/>
      <c r="AT2280" s="99"/>
      <c r="AU2280" s="99"/>
      <c r="AV2280" s="99"/>
      <c r="AW2280" s="99"/>
      <c r="AX2280" s="99"/>
      <c r="AY2280" s="99"/>
    </row>
    <row r="2281" spans="30:51" ht="13">
      <c r="AD2281" s="99"/>
      <c r="AE2281" s="99"/>
      <c r="AF2281" s="99"/>
      <c r="AG2281" s="99"/>
      <c r="AH2281" s="99"/>
      <c r="AI2281" s="99"/>
      <c r="AJ2281" s="99"/>
      <c r="AK2281" s="99"/>
      <c r="AL2281" s="99"/>
      <c r="AM2281" s="99"/>
      <c r="AN2281" s="99"/>
      <c r="AO2281" s="99"/>
      <c r="AP2281" s="99"/>
      <c r="AQ2281" s="99"/>
      <c r="AR2281" s="99"/>
      <c r="AS2281" s="99"/>
      <c r="AT2281" s="99"/>
      <c r="AU2281" s="99"/>
      <c r="AV2281" s="99"/>
      <c r="AW2281" s="99"/>
      <c r="AX2281" s="99"/>
      <c r="AY2281" s="99"/>
    </row>
    <row r="2282" spans="30:51" ht="13">
      <c r="AD2282" s="99"/>
      <c r="AE2282" s="99"/>
      <c r="AF2282" s="99"/>
      <c r="AG2282" s="99"/>
      <c r="AH2282" s="99"/>
      <c r="AI2282" s="99"/>
      <c r="AJ2282" s="99"/>
      <c r="AK2282" s="99"/>
      <c r="AL2282" s="99"/>
      <c r="AM2282" s="99"/>
      <c r="AN2282" s="99"/>
      <c r="AO2282" s="99"/>
      <c r="AP2282" s="99"/>
      <c r="AQ2282" s="99"/>
      <c r="AR2282" s="99"/>
      <c r="AS2282" s="99"/>
      <c r="AT2282" s="99"/>
      <c r="AU2282" s="99"/>
      <c r="AV2282" s="99"/>
      <c r="AW2282" s="99"/>
      <c r="AX2282" s="99"/>
      <c r="AY2282" s="99"/>
    </row>
    <row r="2283" spans="30:51" ht="13">
      <c r="AD2283" s="99"/>
      <c r="AE2283" s="99"/>
      <c r="AF2283" s="99"/>
      <c r="AG2283" s="99"/>
      <c r="AH2283" s="99"/>
      <c r="AI2283" s="99"/>
      <c r="AJ2283" s="99"/>
      <c r="AK2283" s="99"/>
      <c r="AL2283" s="99"/>
      <c r="AM2283" s="99"/>
      <c r="AN2283" s="99"/>
      <c r="AO2283" s="99"/>
      <c r="AP2283" s="99"/>
      <c r="AQ2283" s="99"/>
      <c r="AR2283" s="99"/>
      <c r="AS2283" s="99"/>
      <c r="AT2283" s="99"/>
      <c r="AU2283" s="99"/>
      <c r="AV2283" s="99"/>
      <c r="AW2283" s="99"/>
      <c r="AX2283" s="99"/>
      <c r="AY2283" s="99"/>
    </row>
    <row r="2284" spans="30:51" ht="13">
      <c r="AD2284" s="99"/>
      <c r="AE2284" s="99"/>
      <c r="AF2284" s="99"/>
      <c r="AG2284" s="99"/>
      <c r="AH2284" s="99"/>
      <c r="AI2284" s="99"/>
      <c r="AJ2284" s="99"/>
      <c r="AK2284" s="99"/>
      <c r="AL2284" s="99"/>
      <c r="AM2284" s="99"/>
      <c r="AN2284" s="99"/>
      <c r="AO2284" s="99"/>
      <c r="AP2284" s="99"/>
      <c r="AQ2284" s="99"/>
      <c r="AR2284" s="99"/>
      <c r="AS2284" s="99"/>
      <c r="AT2284" s="99"/>
      <c r="AU2284" s="99"/>
      <c r="AV2284" s="99"/>
      <c r="AW2284" s="99"/>
      <c r="AX2284" s="99"/>
      <c r="AY2284" s="99"/>
    </row>
    <row r="2285" spans="30:51" ht="13">
      <c r="AD2285" s="99"/>
      <c r="AE2285" s="99"/>
      <c r="AF2285" s="99"/>
      <c r="AG2285" s="99"/>
      <c r="AH2285" s="99"/>
      <c r="AI2285" s="99"/>
      <c r="AJ2285" s="99"/>
      <c r="AK2285" s="99"/>
      <c r="AL2285" s="99"/>
      <c r="AM2285" s="99"/>
      <c r="AN2285" s="99"/>
      <c r="AO2285" s="99"/>
      <c r="AP2285" s="99"/>
      <c r="AQ2285" s="99"/>
      <c r="AR2285" s="99"/>
      <c r="AS2285" s="99"/>
      <c r="AT2285" s="99"/>
      <c r="AU2285" s="99"/>
      <c r="AV2285" s="99"/>
      <c r="AW2285" s="99"/>
      <c r="AX2285" s="99"/>
      <c r="AY2285" s="99"/>
    </row>
    <row r="2286" spans="30:51" ht="13">
      <c r="AD2286" s="99"/>
      <c r="AE2286" s="99"/>
      <c r="AF2286" s="99"/>
      <c r="AG2286" s="99"/>
      <c r="AH2286" s="99"/>
      <c r="AI2286" s="99"/>
      <c r="AJ2286" s="99"/>
      <c r="AK2286" s="99"/>
      <c r="AL2286" s="99"/>
      <c r="AM2286" s="99"/>
      <c r="AN2286" s="99"/>
      <c r="AO2286" s="99"/>
      <c r="AP2286" s="99"/>
      <c r="AQ2286" s="99"/>
      <c r="AR2286" s="99"/>
      <c r="AS2286" s="99"/>
      <c r="AT2286" s="99"/>
      <c r="AU2286" s="99"/>
      <c r="AV2286" s="99"/>
      <c r="AW2286" s="99"/>
      <c r="AX2286" s="99"/>
      <c r="AY2286" s="99"/>
    </row>
    <row r="2287" spans="30:51" ht="13">
      <c r="AD2287" s="99"/>
      <c r="AE2287" s="99"/>
      <c r="AF2287" s="99"/>
      <c r="AG2287" s="99"/>
      <c r="AH2287" s="99"/>
      <c r="AI2287" s="99"/>
      <c r="AJ2287" s="99"/>
      <c r="AK2287" s="99"/>
      <c r="AL2287" s="99"/>
      <c r="AM2287" s="99"/>
      <c r="AN2287" s="99"/>
      <c r="AO2287" s="99"/>
      <c r="AP2287" s="99"/>
      <c r="AQ2287" s="99"/>
      <c r="AR2287" s="99"/>
      <c r="AS2287" s="99"/>
      <c r="AT2287" s="99"/>
      <c r="AU2287" s="99"/>
      <c r="AV2287" s="99"/>
      <c r="AW2287" s="99"/>
      <c r="AX2287" s="99"/>
      <c r="AY2287" s="99"/>
    </row>
    <row r="2288" spans="30:51" ht="13">
      <c r="AD2288" s="99"/>
      <c r="AE2288" s="99"/>
      <c r="AF2288" s="99"/>
      <c r="AG2288" s="99"/>
      <c r="AH2288" s="99"/>
      <c r="AI2288" s="99"/>
      <c r="AJ2288" s="99"/>
      <c r="AK2288" s="99"/>
      <c r="AL2288" s="99"/>
      <c r="AM2288" s="99"/>
      <c r="AN2288" s="99"/>
      <c r="AO2288" s="99"/>
      <c r="AP2288" s="99"/>
      <c r="AQ2288" s="99"/>
      <c r="AR2288" s="99"/>
      <c r="AS2288" s="99"/>
      <c r="AT2288" s="99"/>
      <c r="AU2288" s="99"/>
      <c r="AV2288" s="99"/>
      <c r="AW2288" s="99"/>
      <c r="AX2288" s="99"/>
      <c r="AY2288" s="99"/>
    </row>
    <row r="2289" spans="30:51" ht="13">
      <c r="AD2289" s="99"/>
      <c r="AE2289" s="99"/>
      <c r="AF2289" s="99"/>
      <c r="AG2289" s="99"/>
      <c r="AH2289" s="99"/>
      <c r="AI2289" s="99"/>
      <c r="AJ2289" s="99"/>
      <c r="AK2289" s="99"/>
      <c r="AL2289" s="99"/>
      <c r="AM2289" s="99"/>
      <c r="AN2289" s="99"/>
      <c r="AO2289" s="99"/>
      <c r="AP2289" s="99"/>
      <c r="AQ2289" s="99"/>
      <c r="AR2289" s="99"/>
      <c r="AS2289" s="99"/>
      <c r="AT2289" s="99"/>
      <c r="AU2289" s="99"/>
      <c r="AV2289" s="99"/>
      <c r="AW2289" s="99"/>
      <c r="AX2289" s="99"/>
      <c r="AY2289" s="99"/>
    </row>
    <row r="2290" spans="30:51" ht="13">
      <c r="AD2290" s="99"/>
      <c r="AE2290" s="99"/>
      <c r="AF2290" s="99"/>
      <c r="AG2290" s="99"/>
      <c r="AH2290" s="99"/>
      <c r="AI2290" s="99"/>
      <c r="AJ2290" s="99"/>
      <c r="AK2290" s="99"/>
      <c r="AL2290" s="99"/>
      <c r="AM2290" s="99"/>
      <c r="AN2290" s="99"/>
      <c r="AO2290" s="99"/>
      <c r="AP2290" s="99"/>
      <c r="AQ2290" s="99"/>
      <c r="AR2290" s="99"/>
      <c r="AS2290" s="99"/>
      <c r="AT2290" s="99"/>
      <c r="AU2290" s="99"/>
      <c r="AV2290" s="99"/>
      <c r="AW2290" s="99"/>
      <c r="AX2290" s="99"/>
      <c r="AY2290" s="99"/>
    </row>
    <row r="2291" spans="30:51" ht="13">
      <c r="AD2291" s="99"/>
      <c r="AE2291" s="99"/>
      <c r="AF2291" s="99"/>
      <c r="AG2291" s="99"/>
      <c r="AH2291" s="99"/>
      <c r="AI2291" s="99"/>
      <c r="AJ2291" s="99"/>
      <c r="AK2291" s="99"/>
      <c r="AL2291" s="99"/>
      <c r="AM2291" s="99"/>
      <c r="AN2291" s="99"/>
      <c r="AO2291" s="99"/>
      <c r="AP2291" s="99"/>
      <c r="AQ2291" s="99"/>
      <c r="AR2291" s="99"/>
      <c r="AS2291" s="99"/>
      <c r="AT2291" s="99"/>
      <c r="AU2291" s="99"/>
      <c r="AV2291" s="99"/>
      <c r="AW2291" s="99"/>
      <c r="AX2291" s="99"/>
      <c r="AY2291" s="99"/>
    </row>
    <row r="2292" spans="30:51" ht="13">
      <c r="AD2292" s="99"/>
      <c r="AE2292" s="99"/>
      <c r="AF2292" s="99"/>
      <c r="AG2292" s="99"/>
      <c r="AH2292" s="99"/>
      <c r="AI2292" s="99"/>
      <c r="AJ2292" s="99"/>
      <c r="AK2292" s="99"/>
      <c r="AL2292" s="99"/>
      <c r="AM2292" s="99"/>
      <c r="AN2292" s="99"/>
      <c r="AO2292" s="99"/>
      <c r="AP2292" s="99"/>
      <c r="AQ2292" s="99"/>
      <c r="AR2292" s="99"/>
      <c r="AS2292" s="99"/>
      <c r="AT2292" s="99"/>
      <c r="AU2292" s="99"/>
      <c r="AV2292" s="99"/>
      <c r="AW2292" s="99"/>
      <c r="AX2292" s="99"/>
      <c r="AY2292" s="99"/>
    </row>
    <row r="2293" spans="30:51" ht="13">
      <c r="AD2293" s="99"/>
      <c r="AE2293" s="99"/>
      <c r="AF2293" s="99"/>
      <c r="AG2293" s="99"/>
      <c r="AH2293" s="99"/>
      <c r="AI2293" s="99"/>
      <c r="AJ2293" s="99"/>
      <c r="AK2293" s="99"/>
      <c r="AL2293" s="99"/>
      <c r="AM2293" s="99"/>
      <c r="AN2293" s="99"/>
      <c r="AO2293" s="99"/>
      <c r="AP2293" s="99"/>
      <c r="AQ2293" s="99"/>
      <c r="AR2293" s="99"/>
      <c r="AS2293" s="99"/>
      <c r="AT2293" s="99"/>
      <c r="AU2293" s="99"/>
      <c r="AV2293" s="99"/>
      <c r="AW2293" s="99"/>
      <c r="AX2293" s="99"/>
      <c r="AY2293" s="99"/>
    </row>
    <row r="2294" spans="30:51" ht="13">
      <c r="AD2294" s="99"/>
      <c r="AE2294" s="99"/>
      <c r="AF2294" s="99"/>
      <c r="AG2294" s="99"/>
      <c r="AH2294" s="99"/>
      <c r="AI2294" s="99"/>
      <c r="AJ2294" s="99"/>
      <c r="AK2294" s="99"/>
      <c r="AL2294" s="99"/>
      <c r="AM2294" s="99"/>
      <c r="AN2294" s="99"/>
      <c r="AO2294" s="99"/>
      <c r="AP2294" s="99"/>
      <c r="AQ2294" s="99"/>
      <c r="AR2294" s="99"/>
      <c r="AS2294" s="99"/>
      <c r="AT2294" s="99"/>
      <c r="AU2294" s="99"/>
      <c r="AV2294" s="99"/>
      <c r="AW2294" s="99"/>
      <c r="AX2294" s="99"/>
      <c r="AY2294" s="99"/>
    </row>
    <row r="2295" spans="30:51" ht="13">
      <c r="AD2295" s="99"/>
      <c r="AE2295" s="99"/>
      <c r="AF2295" s="99"/>
      <c r="AG2295" s="99"/>
      <c r="AH2295" s="99"/>
      <c r="AI2295" s="99"/>
      <c r="AJ2295" s="99"/>
      <c r="AK2295" s="99"/>
      <c r="AL2295" s="99"/>
      <c r="AM2295" s="99"/>
      <c r="AN2295" s="99"/>
      <c r="AO2295" s="99"/>
      <c r="AP2295" s="99"/>
      <c r="AQ2295" s="99"/>
      <c r="AR2295" s="99"/>
      <c r="AS2295" s="99"/>
      <c r="AT2295" s="99"/>
      <c r="AU2295" s="99"/>
      <c r="AV2295" s="99"/>
      <c r="AW2295" s="99"/>
      <c r="AX2295" s="99"/>
      <c r="AY2295" s="99"/>
    </row>
    <row r="2296" spans="30:51" ht="13">
      <c r="AD2296" s="99"/>
      <c r="AE2296" s="99"/>
      <c r="AF2296" s="99"/>
      <c r="AG2296" s="99"/>
      <c r="AH2296" s="99"/>
      <c r="AI2296" s="99"/>
      <c r="AJ2296" s="99"/>
      <c r="AK2296" s="99"/>
      <c r="AL2296" s="99"/>
      <c r="AM2296" s="99"/>
      <c r="AN2296" s="99"/>
      <c r="AO2296" s="99"/>
      <c r="AP2296" s="99"/>
      <c r="AQ2296" s="99"/>
      <c r="AR2296" s="99"/>
      <c r="AS2296" s="99"/>
      <c r="AT2296" s="99"/>
      <c r="AU2296" s="99"/>
      <c r="AV2296" s="99"/>
      <c r="AW2296" s="99"/>
      <c r="AX2296" s="99"/>
      <c r="AY2296" s="99"/>
    </row>
    <row r="2297" spans="30:51" ht="13">
      <c r="AD2297" s="99"/>
      <c r="AE2297" s="99"/>
      <c r="AF2297" s="99"/>
      <c r="AG2297" s="99"/>
      <c r="AH2297" s="99"/>
      <c r="AI2297" s="99"/>
      <c r="AJ2297" s="99"/>
      <c r="AK2297" s="99"/>
      <c r="AL2297" s="99"/>
      <c r="AM2297" s="99"/>
      <c r="AN2297" s="99"/>
      <c r="AO2297" s="99"/>
      <c r="AP2297" s="99"/>
      <c r="AQ2297" s="99"/>
      <c r="AR2297" s="99"/>
      <c r="AS2297" s="99"/>
      <c r="AT2297" s="99"/>
      <c r="AU2297" s="99"/>
      <c r="AV2297" s="99"/>
      <c r="AW2297" s="99"/>
      <c r="AX2297" s="99"/>
      <c r="AY2297" s="99"/>
    </row>
    <row r="2298" spans="30:51" ht="13">
      <c r="AD2298" s="99"/>
      <c r="AE2298" s="99"/>
      <c r="AF2298" s="99"/>
      <c r="AG2298" s="99"/>
      <c r="AH2298" s="99"/>
      <c r="AI2298" s="99"/>
      <c r="AJ2298" s="99"/>
      <c r="AK2298" s="99"/>
      <c r="AL2298" s="99"/>
      <c r="AM2298" s="99"/>
      <c r="AN2298" s="99"/>
      <c r="AO2298" s="99"/>
      <c r="AP2298" s="99"/>
      <c r="AQ2298" s="99"/>
      <c r="AR2298" s="99"/>
      <c r="AS2298" s="99"/>
      <c r="AT2298" s="99"/>
      <c r="AU2298" s="99"/>
      <c r="AV2298" s="99"/>
      <c r="AW2298" s="99"/>
      <c r="AX2298" s="99"/>
      <c r="AY2298" s="99"/>
    </row>
    <row r="2299" spans="30:51" ht="13">
      <c r="AD2299" s="99"/>
      <c r="AE2299" s="99"/>
      <c r="AF2299" s="99"/>
      <c r="AG2299" s="99"/>
      <c r="AH2299" s="99"/>
      <c r="AI2299" s="99"/>
      <c r="AJ2299" s="99"/>
      <c r="AK2299" s="99"/>
      <c r="AL2299" s="99"/>
      <c r="AM2299" s="99"/>
      <c r="AN2299" s="99"/>
      <c r="AO2299" s="99"/>
      <c r="AP2299" s="99"/>
      <c r="AQ2299" s="99"/>
      <c r="AR2299" s="99"/>
      <c r="AS2299" s="99"/>
      <c r="AT2299" s="99"/>
      <c r="AU2299" s="99"/>
      <c r="AV2299" s="99"/>
      <c r="AW2299" s="99"/>
      <c r="AX2299" s="99"/>
      <c r="AY2299" s="99"/>
    </row>
    <row r="2300" spans="30:51" ht="13">
      <c r="AD2300" s="99"/>
      <c r="AE2300" s="99"/>
      <c r="AF2300" s="99"/>
      <c r="AG2300" s="99"/>
      <c r="AH2300" s="99"/>
      <c r="AI2300" s="99"/>
      <c r="AJ2300" s="99"/>
      <c r="AK2300" s="99"/>
      <c r="AL2300" s="99"/>
      <c r="AM2300" s="99"/>
      <c r="AN2300" s="99"/>
      <c r="AO2300" s="99"/>
      <c r="AP2300" s="99"/>
      <c r="AQ2300" s="99"/>
      <c r="AR2300" s="99"/>
      <c r="AS2300" s="99"/>
      <c r="AT2300" s="99"/>
      <c r="AU2300" s="99"/>
      <c r="AV2300" s="99"/>
      <c r="AW2300" s="99"/>
      <c r="AX2300" s="99"/>
      <c r="AY2300" s="99"/>
    </row>
    <row r="2301" spans="30:51" ht="13">
      <c r="AD2301" s="99"/>
      <c r="AE2301" s="99"/>
      <c r="AF2301" s="99"/>
      <c r="AG2301" s="99"/>
      <c r="AH2301" s="99"/>
      <c r="AI2301" s="99"/>
      <c r="AJ2301" s="99"/>
      <c r="AK2301" s="99"/>
      <c r="AL2301" s="99"/>
      <c r="AM2301" s="99"/>
      <c r="AN2301" s="99"/>
      <c r="AO2301" s="99"/>
      <c r="AP2301" s="99"/>
      <c r="AQ2301" s="99"/>
      <c r="AR2301" s="99"/>
      <c r="AS2301" s="99"/>
      <c r="AT2301" s="99"/>
      <c r="AU2301" s="99"/>
      <c r="AV2301" s="99"/>
      <c r="AW2301" s="99"/>
      <c r="AX2301" s="99"/>
      <c r="AY2301" s="99"/>
    </row>
    <row r="2302" spans="30:51" ht="13">
      <c r="AD2302" s="99"/>
      <c r="AE2302" s="99"/>
      <c r="AF2302" s="99"/>
      <c r="AG2302" s="99"/>
      <c r="AH2302" s="99"/>
      <c r="AI2302" s="99"/>
      <c r="AJ2302" s="99"/>
      <c r="AK2302" s="99"/>
      <c r="AL2302" s="99"/>
      <c r="AM2302" s="99"/>
      <c r="AN2302" s="99"/>
      <c r="AO2302" s="99"/>
      <c r="AP2302" s="99"/>
      <c r="AQ2302" s="99"/>
      <c r="AR2302" s="99"/>
      <c r="AS2302" s="99"/>
      <c r="AT2302" s="99"/>
      <c r="AU2302" s="99"/>
      <c r="AV2302" s="99"/>
      <c r="AW2302" s="99"/>
      <c r="AX2302" s="99"/>
      <c r="AY2302" s="99"/>
    </row>
    <row r="2303" spans="30:51" ht="13">
      <c r="AD2303" s="99"/>
      <c r="AE2303" s="99"/>
      <c r="AF2303" s="99"/>
      <c r="AG2303" s="99"/>
      <c r="AH2303" s="99"/>
      <c r="AI2303" s="99"/>
      <c r="AJ2303" s="99"/>
      <c r="AK2303" s="99"/>
      <c r="AL2303" s="99"/>
      <c r="AM2303" s="99"/>
      <c r="AN2303" s="99"/>
      <c r="AO2303" s="99"/>
      <c r="AP2303" s="99"/>
      <c r="AQ2303" s="99"/>
      <c r="AR2303" s="99"/>
      <c r="AS2303" s="99"/>
      <c r="AT2303" s="99"/>
      <c r="AU2303" s="99"/>
      <c r="AV2303" s="99"/>
      <c r="AW2303" s="99"/>
      <c r="AX2303" s="99"/>
      <c r="AY2303" s="99"/>
    </row>
    <row r="2304" spans="30:51" ht="13">
      <c r="AD2304" s="99"/>
      <c r="AE2304" s="99"/>
      <c r="AF2304" s="99"/>
      <c r="AG2304" s="99"/>
      <c r="AH2304" s="99"/>
      <c r="AI2304" s="99"/>
      <c r="AJ2304" s="99"/>
      <c r="AK2304" s="99"/>
      <c r="AL2304" s="99"/>
      <c r="AM2304" s="99"/>
      <c r="AN2304" s="99"/>
      <c r="AO2304" s="99"/>
      <c r="AP2304" s="99"/>
      <c r="AQ2304" s="99"/>
      <c r="AR2304" s="99"/>
      <c r="AS2304" s="99"/>
      <c r="AT2304" s="99"/>
      <c r="AU2304" s="99"/>
      <c r="AV2304" s="99"/>
      <c r="AW2304" s="99"/>
      <c r="AX2304" s="99"/>
      <c r="AY2304" s="99"/>
    </row>
    <row r="2305" spans="30:51" ht="13">
      <c r="AD2305" s="99"/>
      <c r="AE2305" s="99"/>
      <c r="AF2305" s="99"/>
      <c r="AG2305" s="99"/>
      <c r="AH2305" s="99"/>
      <c r="AI2305" s="99"/>
      <c r="AJ2305" s="99"/>
      <c r="AK2305" s="99"/>
      <c r="AL2305" s="99"/>
      <c r="AM2305" s="99"/>
      <c r="AN2305" s="99"/>
      <c r="AO2305" s="99"/>
      <c r="AP2305" s="99"/>
      <c r="AQ2305" s="99"/>
      <c r="AR2305" s="99"/>
      <c r="AS2305" s="99"/>
      <c r="AT2305" s="99"/>
      <c r="AU2305" s="99"/>
      <c r="AV2305" s="99"/>
      <c r="AW2305" s="99"/>
      <c r="AX2305" s="99"/>
      <c r="AY2305" s="99"/>
    </row>
    <row r="2306" spans="30:51" ht="13">
      <c r="AD2306" s="99"/>
      <c r="AE2306" s="99"/>
      <c r="AF2306" s="99"/>
      <c r="AG2306" s="99"/>
      <c r="AH2306" s="99"/>
      <c r="AI2306" s="99"/>
      <c r="AJ2306" s="99"/>
      <c r="AK2306" s="99"/>
      <c r="AL2306" s="99"/>
      <c r="AM2306" s="99"/>
      <c r="AN2306" s="99"/>
      <c r="AO2306" s="99"/>
      <c r="AP2306" s="99"/>
      <c r="AQ2306" s="99"/>
      <c r="AR2306" s="99"/>
      <c r="AS2306" s="99"/>
      <c r="AT2306" s="99"/>
      <c r="AU2306" s="99"/>
      <c r="AV2306" s="99"/>
      <c r="AW2306" s="99"/>
      <c r="AX2306" s="99"/>
      <c r="AY2306" s="99"/>
    </row>
    <row r="2307" spans="30:51" ht="13">
      <c r="AD2307" s="99"/>
      <c r="AE2307" s="99"/>
      <c r="AF2307" s="99"/>
      <c r="AG2307" s="99"/>
      <c r="AH2307" s="99"/>
      <c r="AI2307" s="99"/>
      <c r="AJ2307" s="99"/>
      <c r="AK2307" s="99"/>
      <c r="AL2307" s="99"/>
      <c r="AM2307" s="99"/>
      <c r="AN2307" s="99"/>
      <c r="AO2307" s="99"/>
      <c r="AP2307" s="99"/>
      <c r="AQ2307" s="99"/>
      <c r="AR2307" s="99"/>
      <c r="AS2307" s="99"/>
      <c r="AT2307" s="99"/>
      <c r="AU2307" s="99"/>
      <c r="AV2307" s="99"/>
      <c r="AW2307" s="99"/>
      <c r="AX2307" s="99"/>
      <c r="AY2307" s="99"/>
    </row>
    <row r="2308" spans="30:51" ht="13">
      <c r="AD2308" s="99"/>
      <c r="AE2308" s="99"/>
      <c r="AF2308" s="99"/>
      <c r="AG2308" s="99"/>
      <c r="AH2308" s="99"/>
      <c r="AI2308" s="99"/>
      <c r="AJ2308" s="99"/>
      <c r="AK2308" s="99"/>
      <c r="AL2308" s="99"/>
      <c r="AM2308" s="99"/>
      <c r="AN2308" s="99"/>
      <c r="AO2308" s="99"/>
      <c r="AP2308" s="99"/>
      <c r="AQ2308" s="99"/>
      <c r="AR2308" s="99"/>
      <c r="AS2308" s="99"/>
      <c r="AT2308" s="99"/>
      <c r="AU2308" s="99"/>
      <c r="AV2308" s="99"/>
      <c r="AW2308" s="99"/>
      <c r="AX2308" s="99"/>
      <c r="AY2308" s="99"/>
    </row>
    <row r="2309" spans="30:51" ht="13">
      <c r="AD2309" s="99"/>
      <c r="AE2309" s="99"/>
      <c r="AF2309" s="99"/>
      <c r="AG2309" s="99"/>
      <c r="AH2309" s="99"/>
      <c r="AI2309" s="99"/>
      <c r="AJ2309" s="99"/>
      <c r="AK2309" s="99"/>
      <c r="AL2309" s="99"/>
      <c r="AM2309" s="99"/>
      <c r="AN2309" s="99"/>
      <c r="AO2309" s="99"/>
      <c r="AP2309" s="99"/>
      <c r="AQ2309" s="99"/>
      <c r="AR2309" s="99"/>
      <c r="AS2309" s="99"/>
      <c r="AT2309" s="99"/>
      <c r="AU2309" s="99"/>
      <c r="AV2309" s="99"/>
      <c r="AW2309" s="99"/>
      <c r="AX2309" s="99"/>
      <c r="AY2309" s="99"/>
    </row>
    <row r="2310" spans="30:51" ht="13">
      <c r="AD2310" s="99"/>
      <c r="AE2310" s="99"/>
      <c r="AF2310" s="99"/>
      <c r="AG2310" s="99"/>
      <c r="AH2310" s="99"/>
      <c r="AI2310" s="99"/>
      <c r="AJ2310" s="99"/>
      <c r="AK2310" s="99"/>
      <c r="AL2310" s="99"/>
      <c r="AM2310" s="99"/>
      <c r="AN2310" s="99"/>
      <c r="AO2310" s="99"/>
      <c r="AP2310" s="99"/>
      <c r="AQ2310" s="99"/>
      <c r="AR2310" s="99"/>
      <c r="AS2310" s="99"/>
      <c r="AT2310" s="99"/>
      <c r="AU2310" s="99"/>
      <c r="AV2310" s="99"/>
      <c r="AW2310" s="99"/>
      <c r="AX2310" s="99"/>
      <c r="AY2310" s="99"/>
    </row>
    <row r="2311" spans="30:51" ht="13">
      <c r="AD2311" s="99"/>
      <c r="AE2311" s="99"/>
      <c r="AF2311" s="99"/>
      <c r="AG2311" s="99"/>
      <c r="AH2311" s="99"/>
      <c r="AI2311" s="99"/>
      <c r="AJ2311" s="99"/>
      <c r="AK2311" s="99"/>
      <c r="AL2311" s="99"/>
      <c r="AM2311" s="99"/>
      <c r="AN2311" s="99"/>
      <c r="AO2311" s="99"/>
      <c r="AP2311" s="99"/>
      <c r="AQ2311" s="99"/>
      <c r="AR2311" s="99"/>
      <c r="AS2311" s="99"/>
      <c r="AT2311" s="99"/>
      <c r="AU2311" s="99"/>
      <c r="AV2311" s="99"/>
      <c r="AW2311" s="99"/>
      <c r="AX2311" s="99"/>
      <c r="AY2311" s="99"/>
    </row>
    <row r="2312" spans="30:51" ht="13">
      <c r="AD2312" s="99"/>
      <c r="AE2312" s="99"/>
      <c r="AF2312" s="99"/>
      <c r="AG2312" s="99"/>
      <c r="AH2312" s="99"/>
      <c r="AI2312" s="99"/>
      <c r="AJ2312" s="99"/>
      <c r="AK2312" s="99"/>
      <c r="AL2312" s="99"/>
      <c r="AM2312" s="99"/>
      <c r="AN2312" s="99"/>
      <c r="AO2312" s="99"/>
      <c r="AP2312" s="99"/>
      <c r="AQ2312" s="99"/>
      <c r="AR2312" s="99"/>
      <c r="AS2312" s="99"/>
      <c r="AT2312" s="99"/>
      <c r="AU2312" s="99"/>
      <c r="AV2312" s="99"/>
      <c r="AW2312" s="99"/>
      <c r="AX2312" s="99"/>
      <c r="AY2312" s="99"/>
    </row>
    <row r="2313" spans="30:51" ht="13">
      <c r="AD2313" s="99"/>
      <c r="AE2313" s="99"/>
      <c r="AF2313" s="99"/>
      <c r="AG2313" s="99"/>
      <c r="AH2313" s="99"/>
      <c r="AI2313" s="99"/>
      <c r="AJ2313" s="99"/>
      <c r="AK2313" s="99"/>
      <c r="AL2313" s="99"/>
      <c r="AM2313" s="99"/>
      <c r="AN2313" s="99"/>
      <c r="AO2313" s="99"/>
      <c r="AP2313" s="99"/>
      <c r="AQ2313" s="99"/>
      <c r="AR2313" s="99"/>
      <c r="AS2313" s="99"/>
      <c r="AT2313" s="99"/>
      <c r="AU2313" s="99"/>
      <c r="AV2313" s="99"/>
      <c r="AW2313" s="99"/>
      <c r="AX2313" s="99"/>
      <c r="AY2313" s="99"/>
    </row>
    <row r="2314" spans="30:51" ht="13">
      <c r="AD2314" s="99"/>
      <c r="AE2314" s="99"/>
      <c r="AF2314" s="99"/>
      <c r="AG2314" s="99"/>
      <c r="AH2314" s="99"/>
      <c r="AI2314" s="99"/>
      <c r="AJ2314" s="99"/>
      <c r="AK2314" s="99"/>
      <c r="AL2314" s="99"/>
      <c r="AM2314" s="99"/>
      <c r="AN2314" s="99"/>
      <c r="AO2314" s="99"/>
      <c r="AP2314" s="99"/>
      <c r="AQ2314" s="99"/>
      <c r="AR2314" s="99"/>
      <c r="AS2314" s="99"/>
      <c r="AT2314" s="99"/>
      <c r="AU2314" s="99"/>
      <c r="AV2314" s="99"/>
      <c r="AW2314" s="99"/>
      <c r="AX2314" s="99"/>
      <c r="AY2314" s="99"/>
    </row>
    <row r="2315" spans="30:51" ht="13">
      <c r="AD2315" s="99"/>
      <c r="AE2315" s="99"/>
      <c r="AF2315" s="99"/>
      <c r="AG2315" s="99"/>
      <c r="AH2315" s="99"/>
      <c r="AI2315" s="99"/>
      <c r="AJ2315" s="99"/>
      <c r="AK2315" s="99"/>
      <c r="AL2315" s="99"/>
      <c r="AM2315" s="99"/>
      <c r="AN2315" s="99"/>
      <c r="AO2315" s="99"/>
      <c r="AP2315" s="99"/>
      <c r="AQ2315" s="99"/>
      <c r="AR2315" s="99"/>
      <c r="AS2315" s="99"/>
      <c r="AT2315" s="99"/>
      <c r="AU2315" s="99"/>
      <c r="AV2315" s="99"/>
      <c r="AW2315" s="99"/>
      <c r="AX2315" s="99"/>
      <c r="AY2315" s="99"/>
    </row>
    <row r="2316" spans="30:51" ht="13">
      <c r="AD2316" s="99"/>
      <c r="AE2316" s="99"/>
      <c r="AF2316" s="99"/>
      <c r="AG2316" s="99"/>
      <c r="AH2316" s="99"/>
      <c r="AI2316" s="99"/>
      <c r="AJ2316" s="99"/>
      <c r="AK2316" s="99"/>
      <c r="AL2316" s="99"/>
      <c r="AM2316" s="99"/>
      <c r="AN2316" s="99"/>
      <c r="AO2316" s="99"/>
      <c r="AP2316" s="99"/>
      <c r="AQ2316" s="99"/>
      <c r="AR2316" s="99"/>
      <c r="AS2316" s="99"/>
      <c r="AT2316" s="99"/>
      <c r="AU2316" s="99"/>
      <c r="AV2316" s="99"/>
      <c r="AW2316" s="99"/>
      <c r="AX2316" s="99"/>
      <c r="AY2316" s="99"/>
    </row>
    <row r="2317" spans="30:51" ht="13">
      <c r="AD2317" s="99"/>
      <c r="AE2317" s="99"/>
      <c r="AF2317" s="99"/>
      <c r="AG2317" s="99"/>
      <c r="AH2317" s="99"/>
      <c r="AI2317" s="99"/>
      <c r="AJ2317" s="99"/>
      <c r="AK2317" s="99"/>
      <c r="AL2317" s="99"/>
      <c r="AM2317" s="99"/>
      <c r="AN2317" s="99"/>
      <c r="AO2317" s="99"/>
      <c r="AP2317" s="99"/>
      <c r="AQ2317" s="99"/>
      <c r="AR2317" s="99"/>
      <c r="AS2317" s="99"/>
      <c r="AT2317" s="99"/>
      <c r="AU2317" s="99"/>
      <c r="AV2317" s="99"/>
      <c r="AW2317" s="99"/>
      <c r="AX2317" s="99"/>
      <c r="AY2317" s="99"/>
    </row>
    <row r="2318" spans="30:51" ht="13">
      <c r="AD2318" s="99"/>
      <c r="AE2318" s="99"/>
      <c r="AF2318" s="99"/>
      <c r="AG2318" s="99"/>
      <c r="AH2318" s="99"/>
      <c r="AI2318" s="99"/>
      <c r="AJ2318" s="99"/>
      <c r="AK2318" s="99"/>
      <c r="AL2318" s="99"/>
      <c r="AM2318" s="99"/>
      <c r="AN2318" s="99"/>
      <c r="AO2318" s="99"/>
      <c r="AP2318" s="99"/>
      <c r="AQ2318" s="99"/>
      <c r="AR2318" s="99"/>
      <c r="AS2318" s="99"/>
      <c r="AT2318" s="99"/>
      <c r="AU2318" s="99"/>
      <c r="AV2318" s="99"/>
      <c r="AW2318" s="99"/>
      <c r="AX2318" s="99"/>
      <c r="AY2318" s="99"/>
    </row>
    <row r="2319" spans="30:51" ht="13">
      <c r="AD2319" s="99"/>
      <c r="AE2319" s="99"/>
      <c r="AF2319" s="99"/>
      <c r="AG2319" s="99"/>
      <c r="AH2319" s="99"/>
      <c r="AI2319" s="99"/>
      <c r="AJ2319" s="99"/>
      <c r="AK2319" s="99"/>
      <c r="AL2319" s="99"/>
      <c r="AM2319" s="99"/>
      <c r="AN2319" s="99"/>
      <c r="AO2319" s="99"/>
      <c r="AP2319" s="99"/>
      <c r="AQ2319" s="99"/>
      <c r="AR2319" s="99"/>
      <c r="AS2319" s="99"/>
      <c r="AT2319" s="99"/>
      <c r="AU2319" s="99"/>
      <c r="AV2319" s="99"/>
      <c r="AW2319" s="99"/>
      <c r="AX2319" s="99"/>
      <c r="AY2319" s="99"/>
    </row>
    <row r="2320" spans="30:51" ht="13">
      <c r="AD2320" s="99"/>
      <c r="AE2320" s="99"/>
      <c r="AF2320" s="99"/>
      <c r="AG2320" s="99"/>
      <c r="AH2320" s="99"/>
      <c r="AI2320" s="99"/>
      <c r="AJ2320" s="99"/>
      <c r="AK2320" s="99"/>
      <c r="AL2320" s="99"/>
      <c r="AM2320" s="99"/>
      <c r="AN2320" s="99"/>
      <c r="AO2320" s="99"/>
      <c r="AP2320" s="99"/>
      <c r="AQ2320" s="99"/>
      <c r="AR2320" s="99"/>
      <c r="AS2320" s="99"/>
      <c r="AT2320" s="99"/>
      <c r="AU2320" s="99"/>
      <c r="AV2320" s="99"/>
      <c r="AW2320" s="99"/>
      <c r="AX2320" s="99"/>
      <c r="AY2320" s="99"/>
    </row>
    <row r="2321" spans="30:51" ht="13">
      <c r="AD2321" s="99"/>
      <c r="AE2321" s="99"/>
      <c r="AF2321" s="99"/>
      <c r="AG2321" s="99"/>
      <c r="AH2321" s="99"/>
      <c r="AI2321" s="99"/>
      <c r="AJ2321" s="99"/>
      <c r="AK2321" s="99"/>
      <c r="AL2321" s="99"/>
      <c r="AM2321" s="99"/>
      <c r="AN2321" s="99"/>
      <c r="AO2321" s="99"/>
      <c r="AP2321" s="99"/>
      <c r="AQ2321" s="99"/>
      <c r="AR2321" s="99"/>
      <c r="AS2321" s="99"/>
      <c r="AT2321" s="99"/>
      <c r="AU2321" s="99"/>
      <c r="AV2321" s="99"/>
      <c r="AW2321" s="99"/>
      <c r="AX2321" s="99"/>
      <c r="AY2321" s="99"/>
    </row>
    <row r="2322" spans="30:51" ht="13">
      <c r="AD2322" s="99"/>
      <c r="AE2322" s="99"/>
      <c r="AF2322" s="99"/>
      <c r="AG2322" s="99"/>
      <c r="AH2322" s="99"/>
      <c r="AI2322" s="99"/>
      <c r="AJ2322" s="99"/>
      <c r="AK2322" s="99"/>
      <c r="AL2322" s="99"/>
      <c r="AM2322" s="99"/>
      <c r="AN2322" s="99"/>
      <c r="AO2322" s="99"/>
      <c r="AP2322" s="99"/>
      <c r="AQ2322" s="99"/>
      <c r="AR2322" s="99"/>
      <c r="AS2322" s="99"/>
      <c r="AT2322" s="99"/>
      <c r="AU2322" s="99"/>
      <c r="AV2322" s="99"/>
      <c r="AW2322" s="99"/>
      <c r="AX2322" s="99"/>
      <c r="AY2322" s="99"/>
    </row>
    <row r="2323" spans="30:51" ht="13">
      <c r="AD2323" s="99"/>
      <c r="AE2323" s="99"/>
      <c r="AF2323" s="99"/>
      <c r="AG2323" s="99"/>
      <c r="AH2323" s="99"/>
      <c r="AI2323" s="99"/>
      <c r="AJ2323" s="99"/>
      <c r="AK2323" s="99"/>
      <c r="AL2323" s="99"/>
      <c r="AM2323" s="99"/>
      <c r="AN2323" s="99"/>
      <c r="AO2323" s="99"/>
      <c r="AP2323" s="99"/>
      <c r="AQ2323" s="99"/>
      <c r="AR2323" s="99"/>
      <c r="AS2323" s="99"/>
      <c r="AT2323" s="99"/>
      <c r="AU2323" s="99"/>
      <c r="AV2323" s="99"/>
      <c r="AW2323" s="99"/>
      <c r="AX2323" s="99"/>
      <c r="AY2323" s="99"/>
    </row>
    <row r="2324" spans="30:51" ht="13">
      <c r="AD2324" s="99"/>
      <c r="AE2324" s="99"/>
      <c r="AF2324" s="99"/>
      <c r="AG2324" s="99"/>
      <c r="AH2324" s="99"/>
      <c r="AI2324" s="99"/>
      <c r="AJ2324" s="99"/>
      <c r="AK2324" s="99"/>
      <c r="AL2324" s="99"/>
      <c r="AM2324" s="99"/>
      <c r="AN2324" s="99"/>
      <c r="AO2324" s="99"/>
      <c r="AP2324" s="99"/>
      <c r="AQ2324" s="99"/>
      <c r="AR2324" s="99"/>
      <c r="AS2324" s="99"/>
      <c r="AT2324" s="99"/>
      <c r="AU2324" s="99"/>
      <c r="AV2324" s="99"/>
      <c r="AW2324" s="99"/>
      <c r="AX2324" s="99"/>
      <c r="AY2324" s="99"/>
    </row>
    <row r="2325" spans="30:51" ht="13">
      <c r="AD2325" s="99"/>
      <c r="AE2325" s="99"/>
      <c r="AF2325" s="99"/>
      <c r="AG2325" s="99"/>
      <c r="AH2325" s="99"/>
      <c r="AI2325" s="99"/>
      <c r="AJ2325" s="99"/>
      <c r="AK2325" s="99"/>
      <c r="AL2325" s="99"/>
      <c r="AM2325" s="99"/>
      <c r="AN2325" s="99"/>
      <c r="AO2325" s="99"/>
      <c r="AP2325" s="99"/>
      <c r="AQ2325" s="99"/>
      <c r="AR2325" s="99"/>
      <c r="AS2325" s="99"/>
      <c r="AT2325" s="99"/>
      <c r="AU2325" s="99"/>
      <c r="AV2325" s="99"/>
      <c r="AW2325" s="99"/>
      <c r="AX2325" s="99"/>
      <c r="AY2325" s="99"/>
    </row>
    <row r="2326" spans="30:51" ht="13">
      <c r="AD2326" s="99"/>
      <c r="AE2326" s="99"/>
      <c r="AF2326" s="99"/>
      <c r="AG2326" s="99"/>
      <c r="AH2326" s="99"/>
      <c r="AI2326" s="99"/>
      <c r="AJ2326" s="99"/>
      <c r="AK2326" s="99"/>
      <c r="AL2326" s="99"/>
      <c r="AM2326" s="99"/>
      <c r="AN2326" s="99"/>
      <c r="AO2326" s="99"/>
      <c r="AP2326" s="99"/>
      <c r="AQ2326" s="99"/>
      <c r="AR2326" s="99"/>
      <c r="AS2326" s="99"/>
      <c r="AT2326" s="99"/>
      <c r="AU2326" s="99"/>
      <c r="AV2326" s="99"/>
      <c r="AW2326" s="99"/>
      <c r="AX2326" s="99"/>
      <c r="AY2326" s="99"/>
    </row>
    <row r="2327" spans="30:51" ht="13">
      <c r="AD2327" s="99"/>
      <c r="AE2327" s="99"/>
      <c r="AF2327" s="99"/>
      <c r="AG2327" s="99"/>
      <c r="AH2327" s="99"/>
      <c r="AI2327" s="99"/>
      <c r="AJ2327" s="99"/>
      <c r="AK2327" s="99"/>
      <c r="AL2327" s="99"/>
      <c r="AM2327" s="99"/>
      <c r="AN2327" s="99"/>
      <c r="AO2327" s="99"/>
      <c r="AP2327" s="99"/>
      <c r="AQ2327" s="99"/>
      <c r="AR2327" s="99"/>
      <c r="AS2327" s="99"/>
      <c r="AT2327" s="99"/>
      <c r="AU2327" s="99"/>
      <c r="AV2327" s="99"/>
      <c r="AW2327" s="99"/>
      <c r="AX2327" s="99"/>
      <c r="AY2327" s="99"/>
    </row>
    <row r="2328" spans="30:51" ht="13">
      <c r="AD2328" s="99"/>
      <c r="AE2328" s="99"/>
      <c r="AF2328" s="99"/>
      <c r="AG2328" s="99"/>
      <c r="AH2328" s="99"/>
      <c r="AI2328" s="99"/>
      <c r="AJ2328" s="99"/>
      <c r="AK2328" s="99"/>
      <c r="AL2328" s="99"/>
      <c r="AM2328" s="99"/>
      <c r="AN2328" s="99"/>
      <c r="AO2328" s="99"/>
      <c r="AP2328" s="99"/>
      <c r="AQ2328" s="99"/>
      <c r="AR2328" s="99"/>
      <c r="AS2328" s="99"/>
      <c r="AT2328" s="99"/>
      <c r="AU2328" s="99"/>
      <c r="AV2328" s="99"/>
      <c r="AW2328" s="99"/>
      <c r="AX2328" s="99"/>
      <c r="AY2328" s="99"/>
    </row>
    <row r="2329" spans="30:51" ht="13">
      <c r="AD2329" s="99"/>
      <c r="AE2329" s="99"/>
      <c r="AF2329" s="99"/>
      <c r="AG2329" s="99"/>
      <c r="AH2329" s="99"/>
      <c r="AI2329" s="99"/>
      <c r="AJ2329" s="99"/>
      <c r="AK2329" s="99"/>
      <c r="AL2329" s="99"/>
      <c r="AM2329" s="99"/>
      <c r="AN2329" s="99"/>
      <c r="AO2329" s="99"/>
      <c r="AP2329" s="99"/>
      <c r="AQ2329" s="99"/>
      <c r="AR2329" s="99"/>
      <c r="AS2329" s="99"/>
      <c r="AT2329" s="99"/>
      <c r="AU2329" s="99"/>
      <c r="AV2329" s="99"/>
      <c r="AW2329" s="99"/>
      <c r="AX2329" s="99"/>
      <c r="AY2329" s="99"/>
    </row>
    <row r="2330" spans="30:51" ht="13">
      <c r="AD2330" s="99"/>
      <c r="AE2330" s="99"/>
      <c r="AF2330" s="99"/>
      <c r="AG2330" s="99"/>
      <c r="AH2330" s="99"/>
      <c r="AI2330" s="99"/>
      <c r="AJ2330" s="99"/>
      <c r="AK2330" s="99"/>
      <c r="AL2330" s="99"/>
      <c r="AM2330" s="99"/>
      <c r="AN2330" s="99"/>
      <c r="AO2330" s="99"/>
      <c r="AP2330" s="99"/>
      <c r="AQ2330" s="99"/>
      <c r="AR2330" s="99"/>
      <c r="AS2330" s="99"/>
      <c r="AT2330" s="99"/>
      <c r="AU2330" s="99"/>
      <c r="AV2330" s="99"/>
      <c r="AW2330" s="99"/>
      <c r="AX2330" s="99"/>
      <c r="AY2330" s="99"/>
    </row>
    <row r="2331" spans="30:51" ht="13">
      <c r="AD2331" s="99"/>
      <c r="AE2331" s="99"/>
      <c r="AF2331" s="99"/>
      <c r="AG2331" s="99"/>
      <c r="AH2331" s="99"/>
      <c r="AI2331" s="99"/>
      <c r="AJ2331" s="99"/>
      <c r="AK2331" s="99"/>
      <c r="AL2331" s="99"/>
      <c r="AM2331" s="99"/>
      <c r="AN2331" s="99"/>
      <c r="AO2331" s="99"/>
      <c r="AP2331" s="99"/>
      <c r="AQ2331" s="99"/>
      <c r="AR2331" s="99"/>
      <c r="AS2331" s="99"/>
      <c r="AT2331" s="99"/>
      <c r="AU2331" s="99"/>
      <c r="AV2331" s="99"/>
      <c r="AW2331" s="99"/>
      <c r="AX2331" s="99"/>
      <c r="AY2331" s="99"/>
    </row>
    <row r="2332" spans="30:51" ht="13">
      <c r="AD2332" s="99"/>
      <c r="AE2332" s="99"/>
      <c r="AF2332" s="99"/>
      <c r="AG2332" s="99"/>
      <c r="AH2332" s="99"/>
      <c r="AI2332" s="99"/>
      <c r="AJ2332" s="99"/>
      <c r="AK2332" s="99"/>
      <c r="AL2332" s="99"/>
      <c r="AM2332" s="99"/>
      <c r="AN2332" s="99"/>
      <c r="AO2332" s="99"/>
      <c r="AP2332" s="99"/>
      <c r="AQ2332" s="99"/>
      <c r="AR2332" s="99"/>
      <c r="AS2332" s="99"/>
      <c r="AT2332" s="99"/>
      <c r="AU2332" s="99"/>
      <c r="AV2332" s="99"/>
      <c r="AW2332" s="99"/>
      <c r="AX2332" s="99"/>
      <c r="AY2332" s="99"/>
    </row>
    <row r="2333" spans="30:51" ht="13">
      <c r="AD2333" s="99"/>
      <c r="AE2333" s="99"/>
      <c r="AF2333" s="99"/>
      <c r="AG2333" s="99"/>
      <c r="AH2333" s="99"/>
      <c r="AI2333" s="99"/>
      <c r="AJ2333" s="99"/>
      <c r="AK2333" s="99"/>
      <c r="AL2333" s="99"/>
      <c r="AM2333" s="99"/>
      <c r="AN2333" s="99"/>
      <c r="AO2333" s="99"/>
      <c r="AP2333" s="99"/>
      <c r="AQ2333" s="99"/>
      <c r="AR2333" s="99"/>
      <c r="AS2333" s="99"/>
      <c r="AT2333" s="99"/>
      <c r="AU2333" s="99"/>
      <c r="AV2333" s="99"/>
      <c r="AW2333" s="99"/>
      <c r="AX2333" s="99"/>
      <c r="AY2333" s="99"/>
    </row>
    <row r="2334" spans="30:51" ht="13">
      <c r="AD2334" s="99"/>
      <c r="AE2334" s="99"/>
      <c r="AF2334" s="99"/>
      <c r="AG2334" s="99"/>
      <c r="AH2334" s="99"/>
      <c r="AI2334" s="99"/>
      <c r="AJ2334" s="99"/>
      <c r="AK2334" s="99"/>
      <c r="AL2334" s="99"/>
      <c r="AM2334" s="99"/>
      <c r="AN2334" s="99"/>
      <c r="AO2334" s="99"/>
      <c r="AP2334" s="99"/>
      <c r="AQ2334" s="99"/>
      <c r="AR2334" s="99"/>
      <c r="AS2334" s="99"/>
      <c r="AT2334" s="99"/>
      <c r="AU2334" s="99"/>
      <c r="AV2334" s="99"/>
      <c r="AW2334" s="99"/>
      <c r="AX2334" s="99"/>
      <c r="AY2334" s="99"/>
    </row>
    <row r="2335" spans="30:51" ht="13">
      <c r="AD2335" s="99"/>
      <c r="AE2335" s="99"/>
      <c r="AF2335" s="99"/>
      <c r="AG2335" s="99"/>
      <c r="AH2335" s="99"/>
      <c r="AI2335" s="99"/>
      <c r="AJ2335" s="99"/>
      <c r="AK2335" s="99"/>
      <c r="AL2335" s="99"/>
      <c r="AM2335" s="99"/>
      <c r="AN2335" s="99"/>
      <c r="AO2335" s="99"/>
      <c r="AP2335" s="99"/>
      <c r="AQ2335" s="99"/>
      <c r="AR2335" s="99"/>
      <c r="AS2335" s="99"/>
      <c r="AT2335" s="99"/>
      <c r="AU2335" s="99"/>
      <c r="AV2335" s="99"/>
      <c r="AW2335" s="99"/>
      <c r="AX2335" s="99"/>
      <c r="AY2335" s="99"/>
    </row>
    <row r="2336" spans="30:51" ht="13">
      <c r="AD2336" s="99"/>
      <c r="AE2336" s="99"/>
      <c r="AF2336" s="99"/>
      <c r="AG2336" s="99"/>
      <c r="AH2336" s="99"/>
      <c r="AI2336" s="99"/>
      <c r="AJ2336" s="99"/>
      <c r="AK2336" s="99"/>
      <c r="AL2336" s="99"/>
      <c r="AM2336" s="99"/>
      <c r="AN2336" s="99"/>
      <c r="AO2336" s="99"/>
      <c r="AP2336" s="99"/>
      <c r="AQ2336" s="99"/>
      <c r="AR2336" s="99"/>
      <c r="AS2336" s="99"/>
      <c r="AT2336" s="99"/>
      <c r="AU2336" s="99"/>
      <c r="AV2336" s="99"/>
      <c r="AW2336" s="99"/>
      <c r="AX2336" s="99"/>
      <c r="AY2336" s="99"/>
    </row>
    <row r="2337" spans="30:51" ht="13">
      <c r="AD2337" s="99"/>
      <c r="AE2337" s="99"/>
      <c r="AF2337" s="99"/>
      <c r="AG2337" s="99"/>
      <c r="AH2337" s="99"/>
      <c r="AI2337" s="99"/>
      <c r="AJ2337" s="99"/>
      <c r="AK2337" s="99"/>
      <c r="AL2337" s="99"/>
      <c r="AM2337" s="99"/>
      <c r="AN2337" s="99"/>
      <c r="AO2337" s="99"/>
      <c r="AP2337" s="99"/>
      <c r="AQ2337" s="99"/>
      <c r="AR2337" s="99"/>
      <c r="AS2337" s="99"/>
      <c r="AT2337" s="99"/>
      <c r="AU2337" s="99"/>
      <c r="AV2337" s="99"/>
      <c r="AW2337" s="99"/>
      <c r="AX2337" s="99"/>
      <c r="AY2337" s="99"/>
    </row>
    <row r="2338" spans="30:51" ht="13">
      <c r="AD2338" s="99"/>
      <c r="AE2338" s="99"/>
      <c r="AF2338" s="99"/>
      <c r="AG2338" s="99"/>
      <c r="AH2338" s="99"/>
      <c r="AI2338" s="99"/>
      <c r="AJ2338" s="99"/>
      <c r="AK2338" s="99"/>
      <c r="AL2338" s="99"/>
      <c r="AM2338" s="99"/>
      <c r="AN2338" s="99"/>
      <c r="AO2338" s="99"/>
      <c r="AP2338" s="99"/>
      <c r="AQ2338" s="99"/>
      <c r="AR2338" s="99"/>
      <c r="AS2338" s="99"/>
      <c r="AT2338" s="99"/>
      <c r="AU2338" s="99"/>
      <c r="AV2338" s="99"/>
      <c r="AW2338" s="99"/>
      <c r="AX2338" s="99"/>
      <c r="AY2338" s="99"/>
    </row>
    <row r="2339" spans="30:51" ht="13">
      <c r="AD2339" s="99"/>
      <c r="AE2339" s="99"/>
      <c r="AF2339" s="99"/>
      <c r="AG2339" s="99"/>
      <c r="AH2339" s="99"/>
      <c r="AI2339" s="99"/>
      <c r="AJ2339" s="99"/>
      <c r="AK2339" s="99"/>
      <c r="AL2339" s="99"/>
      <c r="AM2339" s="99"/>
      <c r="AN2339" s="99"/>
      <c r="AO2339" s="99"/>
      <c r="AP2339" s="99"/>
      <c r="AQ2339" s="99"/>
      <c r="AR2339" s="99"/>
      <c r="AS2339" s="99"/>
      <c r="AT2339" s="99"/>
      <c r="AU2339" s="99"/>
      <c r="AV2339" s="99"/>
      <c r="AW2339" s="99"/>
      <c r="AX2339" s="99"/>
      <c r="AY2339" s="99"/>
    </row>
    <row r="2340" spans="30:51" ht="13">
      <c r="AD2340" s="99"/>
      <c r="AE2340" s="99"/>
      <c r="AF2340" s="99"/>
      <c r="AG2340" s="99"/>
      <c r="AH2340" s="99"/>
      <c r="AI2340" s="99"/>
      <c r="AJ2340" s="99"/>
      <c r="AK2340" s="99"/>
      <c r="AL2340" s="99"/>
      <c r="AM2340" s="99"/>
      <c r="AN2340" s="99"/>
      <c r="AO2340" s="99"/>
      <c r="AP2340" s="99"/>
      <c r="AQ2340" s="99"/>
      <c r="AR2340" s="99"/>
      <c r="AS2340" s="99"/>
      <c r="AT2340" s="99"/>
      <c r="AU2340" s="99"/>
      <c r="AV2340" s="99"/>
      <c r="AW2340" s="99"/>
      <c r="AX2340" s="99"/>
      <c r="AY2340" s="99"/>
    </row>
    <row r="2341" spans="30:51" ht="13">
      <c r="AD2341" s="99"/>
      <c r="AE2341" s="99"/>
      <c r="AF2341" s="99"/>
      <c r="AG2341" s="99"/>
      <c r="AH2341" s="99"/>
      <c r="AI2341" s="99"/>
      <c r="AJ2341" s="99"/>
      <c r="AK2341" s="99"/>
      <c r="AL2341" s="99"/>
      <c r="AM2341" s="99"/>
      <c r="AN2341" s="99"/>
      <c r="AO2341" s="99"/>
      <c r="AP2341" s="99"/>
      <c r="AQ2341" s="99"/>
      <c r="AR2341" s="99"/>
      <c r="AS2341" s="99"/>
      <c r="AT2341" s="99"/>
      <c r="AU2341" s="99"/>
      <c r="AV2341" s="99"/>
      <c r="AW2341" s="99"/>
      <c r="AX2341" s="99"/>
      <c r="AY2341" s="99"/>
    </row>
    <row r="2342" spans="30:51" ht="13">
      <c r="AD2342" s="99"/>
      <c r="AE2342" s="99"/>
      <c r="AF2342" s="99"/>
      <c r="AG2342" s="99"/>
      <c r="AH2342" s="99"/>
      <c r="AI2342" s="99"/>
      <c r="AJ2342" s="99"/>
      <c r="AK2342" s="99"/>
      <c r="AL2342" s="99"/>
      <c r="AM2342" s="99"/>
      <c r="AN2342" s="99"/>
      <c r="AO2342" s="99"/>
      <c r="AP2342" s="99"/>
      <c r="AQ2342" s="99"/>
      <c r="AR2342" s="99"/>
      <c r="AS2342" s="99"/>
      <c r="AT2342" s="99"/>
      <c r="AU2342" s="99"/>
      <c r="AV2342" s="99"/>
      <c r="AW2342" s="99"/>
      <c r="AX2342" s="99"/>
      <c r="AY2342" s="99"/>
    </row>
    <row r="2343" spans="30:51" ht="13">
      <c r="AD2343" s="99"/>
      <c r="AE2343" s="99"/>
      <c r="AF2343" s="99"/>
      <c r="AG2343" s="99"/>
      <c r="AH2343" s="99"/>
      <c r="AI2343" s="99"/>
      <c r="AJ2343" s="99"/>
      <c r="AK2343" s="99"/>
      <c r="AL2343" s="99"/>
      <c r="AM2343" s="99"/>
      <c r="AN2343" s="99"/>
      <c r="AO2343" s="99"/>
      <c r="AP2343" s="99"/>
      <c r="AQ2343" s="99"/>
      <c r="AR2343" s="99"/>
      <c r="AS2343" s="99"/>
      <c r="AT2343" s="99"/>
      <c r="AU2343" s="99"/>
      <c r="AV2343" s="99"/>
      <c r="AW2343" s="99"/>
      <c r="AX2343" s="99"/>
      <c r="AY2343" s="99"/>
    </row>
    <row r="2344" spans="30:51" ht="13">
      <c r="AD2344" s="99"/>
      <c r="AE2344" s="99"/>
      <c r="AF2344" s="99"/>
      <c r="AG2344" s="99"/>
      <c r="AH2344" s="99"/>
      <c r="AI2344" s="99"/>
      <c r="AJ2344" s="99"/>
      <c r="AK2344" s="99"/>
      <c r="AL2344" s="99"/>
      <c r="AM2344" s="99"/>
      <c r="AN2344" s="99"/>
      <c r="AO2344" s="99"/>
      <c r="AP2344" s="99"/>
      <c r="AQ2344" s="99"/>
      <c r="AR2344" s="99"/>
      <c r="AS2344" s="99"/>
      <c r="AT2344" s="99"/>
      <c r="AU2344" s="99"/>
      <c r="AV2344" s="99"/>
      <c r="AW2344" s="99"/>
      <c r="AX2344" s="99"/>
      <c r="AY2344" s="99"/>
    </row>
    <row r="2345" spans="30:51" ht="13">
      <c r="AD2345" s="99"/>
      <c r="AE2345" s="99"/>
      <c r="AF2345" s="99"/>
      <c r="AG2345" s="99"/>
      <c r="AH2345" s="99"/>
      <c r="AI2345" s="99"/>
      <c r="AJ2345" s="99"/>
      <c r="AK2345" s="99"/>
      <c r="AL2345" s="99"/>
      <c r="AM2345" s="99"/>
      <c r="AN2345" s="99"/>
      <c r="AO2345" s="99"/>
      <c r="AP2345" s="99"/>
      <c r="AQ2345" s="99"/>
      <c r="AR2345" s="99"/>
      <c r="AS2345" s="99"/>
      <c r="AT2345" s="99"/>
      <c r="AU2345" s="99"/>
      <c r="AV2345" s="99"/>
      <c r="AW2345" s="99"/>
      <c r="AX2345" s="99"/>
      <c r="AY2345" s="99"/>
    </row>
    <row r="2346" spans="30:51" ht="13">
      <c r="AD2346" s="99"/>
      <c r="AE2346" s="99"/>
      <c r="AF2346" s="99"/>
      <c r="AG2346" s="99"/>
      <c r="AH2346" s="99"/>
      <c r="AI2346" s="99"/>
      <c r="AJ2346" s="99"/>
      <c r="AK2346" s="99"/>
      <c r="AL2346" s="99"/>
      <c r="AM2346" s="99"/>
      <c r="AN2346" s="99"/>
      <c r="AO2346" s="99"/>
      <c r="AP2346" s="99"/>
      <c r="AQ2346" s="99"/>
      <c r="AR2346" s="99"/>
      <c r="AS2346" s="99"/>
      <c r="AT2346" s="99"/>
      <c r="AU2346" s="99"/>
      <c r="AV2346" s="99"/>
      <c r="AW2346" s="99"/>
      <c r="AX2346" s="99"/>
      <c r="AY2346" s="99"/>
    </row>
    <row r="2347" spans="30:51" ht="13">
      <c r="AD2347" s="99"/>
      <c r="AE2347" s="99"/>
      <c r="AF2347" s="99"/>
      <c r="AG2347" s="99"/>
      <c r="AH2347" s="99"/>
      <c r="AI2347" s="99"/>
      <c r="AJ2347" s="99"/>
      <c r="AK2347" s="99"/>
      <c r="AL2347" s="99"/>
      <c r="AM2347" s="99"/>
      <c r="AN2347" s="99"/>
      <c r="AO2347" s="99"/>
      <c r="AP2347" s="99"/>
      <c r="AQ2347" s="99"/>
      <c r="AR2347" s="99"/>
      <c r="AS2347" s="99"/>
      <c r="AT2347" s="99"/>
      <c r="AU2347" s="99"/>
      <c r="AV2347" s="99"/>
      <c r="AW2347" s="99"/>
      <c r="AX2347" s="99"/>
      <c r="AY2347" s="99"/>
    </row>
    <row r="2348" spans="30:51" ht="13">
      <c r="AD2348" s="99"/>
      <c r="AE2348" s="99"/>
      <c r="AF2348" s="99"/>
      <c r="AG2348" s="99"/>
      <c r="AH2348" s="99"/>
      <c r="AI2348" s="99"/>
      <c r="AJ2348" s="99"/>
      <c r="AK2348" s="99"/>
      <c r="AL2348" s="99"/>
      <c r="AM2348" s="99"/>
      <c r="AN2348" s="99"/>
      <c r="AO2348" s="99"/>
      <c r="AP2348" s="99"/>
      <c r="AQ2348" s="99"/>
      <c r="AR2348" s="99"/>
      <c r="AS2348" s="99"/>
      <c r="AT2348" s="99"/>
      <c r="AU2348" s="99"/>
      <c r="AV2348" s="99"/>
      <c r="AW2348" s="99"/>
      <c r="AX2348" s="99"/>
      <c r="AY2348" s="99"/>
    </row>
    <row r="2349" spans="30:51" ht="13">
      <c r="AD2349" s="99"/>
      <c r="AE2349" s="99"/>
      <c r="AF2349" s="99"/>
      <c r="AG2349" s="99"/>
      <c r="AH2349" s="99"/>
      <c r="AI2349" s="99"/>
      <c r="AJ2349" s="99"/>
      <c r="AK2349" s="99"/>
      <c r="AL2349" s="99"/>
      <c r="AM2349" s="99"/>
      <c r="AN2349" s="99"/>
      <c r="AO2349" s="99"/>
      <c r="AP2349" s="99"/>
      <c r="AQ2349" s="99"/>
      <c r="AR2349" s="99"/>
      <c r="AS2349" s="99"/>
      <c r="AT2349" s="99"/>
      <c r="AU2349" s="99"/>
      <c r="AV2349" s="99"/>
      <c r="AW2349" s="99"/>
      <c r="AX2349" s="99"/>
      <c r="AY2349" s="99"/>
    </row>
    <row r="2350" spans="30:51" ht="13">
      <c r="AD2350" s="99"/>
      <c r="AE2350" s="99"/>
      <c r="AF2350" s="99"/>
      <c r="AG2350" s="99"/>
      <c r="AH2350" s="99"/>
      <c r="AI2350" s="99"/>
      <c r="AJ2350" s="99"/>
      <c r="AK2350" s="99"/>
      <c r="AL2350" s="99"/>
      <c r="AM2350" s="99"/>
      <c r="AN2350" s="99"/>
      <c r="AO2350" s="99"/>
      <c r="AP2350" s="99"/>
      <c r="AQ2350" s="99"/>
      <c r="AR2350" s="99"/>
      <c r="AS2350" s="99"/>
      <c r="AT2350" s="99"/>
      <c r="AU2350" s="99"/>
      <c r="AV2350" s="99"/>
      <c r="AW2350" s="99"/>
      <c r="AX2350" s="99"/>
      <c r="AY2350" s="99"/>
    </row>
    <row r="2351" spans="30:51" ht="13">
      <c r="AD2351" s="99"/>
      <c r="AE2351" s="99"/>
      <c r="AF2351" s="99"/>
      <c r="AG2351" s="99"/>
      <c r="AH2351" s="99"/>
      <c r="AI2351" s="99"/>
      <c r="AJ2351" s="99"/>
      <c r="AK2351" s="99"/>
      <c r="AL2351" s="99"/>
      <c r="AM2351" s="99"/>
      <c r="AN2351" s="99"/>
      <c r="AO2351" s="99"/>
      <c r="AP2351" s="99"/>
      <c r="AQ2351" s="99"/>
      <c r="AR2351" s="99"/>
      <c r="AS2351" s="99"/>
      <c r="AT2351" s="99"/>
      <c r="AU2351" s="99"/>
      <c r="AV2351" s="99"/>
      <c r="AW2351" s="99"/>
      <c r="AX2351" s="99"/>
      <c r="AY2351" s="99"/>
    </row>
    <row r="2352" spans="30:51" ht="13">
      <c r="AD2352" s="99"/>
      <c r="AE2352" s="99"/>
      <c r="AF2352" s="99"/>
      <c r="AG2352" s="99"/>
      <c r="AH2352" s="99"/>
      <c r="AI2352" s="99"/>
      <c r="AJ2352" s="99"/>
      <c r="AK2352" s="99"/>
      <c r="AL2352" s="99"/>
      <c r="AM2352" s="99"/>
      <c r="AN2352" s="99"/>
      <c r="AO2352" s="99"/>
      <c r="AP2352" s="99"/>
      <c r="AQ2352" s="99"/>
      <c r="AR2352" s="99"/>
      <c r="AS2352" s="99"/>
      <c r="AT2352" s="99"/>
      <c r="AU2352" s="99"/>
      <c r="AV2352" s="99"/>
      <c r="AW2352" s="99"/>
      <c r="AX2352" s="99"/>
      <c r="AY2352" s="99"/>
    </row>
    <row r="2353" spans="30:51" ht="13">
      <c r="AD2353" s="99"/>
      <c r="AE2353" s="99"/>
      <c r="AF2353" s="99"/>
      <c r="AG2353" s="99"/>
      <c r="AH2353" s="99"/>
      <c r="AI2353" s="99"/>
      <c r="AJ2353" s="99"/>
      <c r="AK2353" s="99"/>
      <c r="AL2353" s="99"/>
      <c r="AM2353" s="99"/>
      <c r="AN2353" s="99"/>
      <c r="AO2353" s="99"/>
      <c r="AP2353" s="99"/>
      <c r="AQ2353" s="99"/>
      <c r="AR2353" s="99"/>
      <c r="AS2353" s="99"/>
      <c r="AT2353" s="99"/>
      <c r="AU2353" s="99"/>
      <c r="AV2353" s="99"/>
      <c r="AW2353" s="99"/>
      <c r="AX2353" s="99"/>
      <c r="AY2353" s="99"/>
    </row>
    <row r="2354" spans="30:51" ht="13">
      <c r="AD2354" s="99"/>
      <c r="AE2354" s="99"/>
      <c r="AF2354" s="99"/>
      <c r="AG2354" s="99"/>
      <c r="AH2354" s="99"/>
      <c r="AI2354" s="99"/>
      <c r="AJ2354" s="99"/>
      <c r="AK2354" s="99"/>
      <c r="AL2354" s="99"/>
      <c r="AM2354" s="99"/>
      <c r="AN2354" s="99"/>
      <c r="AO2354" s="99"/>
      <c r="AP2354" s="99"/>
      <c r="AQ2354" s="99"/>
      <c r="AR2354" s="99"/>
      <c r="AS2354" s="99"/>
      <c r="AT2354" s="99"/>
      <c r="AU2354" s="99"/>
      <c r="AV2354" s="99"/>
      <c r="AW2354" s="99"/>
      <c r="AX2354" s="99"/>
      <c r="AY2354" s="99"/>
    </row>
    <row r="2355" spans="30:51" ht="13">
      <c r="AD2355" s="99"/>
      <c r="AE2355" s="99"/>
      <c r="AF2355" s="99"/>
      <c r="AG2355" s="99"/>
      <c r="AH2355" s="99"/>
      <c r="AI2355" s="99"/>
      <c r="AJ2355" s="99"/>
      <c r="AK2355" s="99"/>
      <c r="AL2355" s="99"/>
      <c r="AM2355" s="99"/>
      <c r="AN2355" s="99"/>
      <c r="AO2355" s="99"/>
      <c r="AP2355" s="99"/>
      <c r="AQ2355" s="99"/>
      <c r="AR2355" s="99"/>
      <c r="AS2355" s="99"/>
      <c r="AT2355" s="99"/>
      <c r="AU2355" s="99"/>
      <c r="AV2355" s="99"/>
      <c r="AW2355" s="99"/>
      <c r="AX2355" s="99"/>
      <c r="AY2355" s="99"/>
    </row>
    <row r="2356" spans="30:51" ht="13">
      <c r="AD2356" s="99"/>
      <c r="AE2356" s="99"/>
      <c r="AF2356" s="99"/>
      <c r="AG2356" s="99"/>
      <c r="AH2356" s="99"/>
      <c r="AI2356" s="99"/>
      <c r="AJ2356" s="99"/>
      <c r="AK2356" s="99"/>
      <c r="AL2356" s="99"/>
      <c r="AM2356" s="99"/>
      <c r="AN2356" s="99"/>
      <c r="AO2356" s="99"/>
      <c r="AP2356" s="99"/>
      <c r="AQ2356" s="99"/>
      <c r="AR2356" s="99"/>
      <c r="AS2356" s="99"/>
      <c r="AT2356" s="99"/>
      <c r="AU2356" s="99"/>
      <c r="AV2356" s="99"/>
      <c r="AW2356" s="99"/>
      <c r="AX2356" s="99"/>
      <c r="AY2356" s="99"/>
    </row>
    <row r="2357" spans="30:51" ht="13">
      <c r="AD2357" s="99"/>
      <c r="AE2357" s="99"/>
      <c r="AF2357" s="99"/>
      <c r="AG2357" s="99"/>
      <c r="AH2357" s="99"/>
      <c r="AI2357" s="99"/>
      <c r="AJ2357" s="99"/>
      <c r="AK2357" s="99"/>
      <c r="AL2357" s="99"/>
      <c r="AM2357" s="99"/>
      <c r="AN2357" s="99"/>
      <c r="AO2357" s="99"/>
      <c r="AP2357" s="99"/>
      <c r="AQ2357" s="99"/>
      <c r="AR2357" s="99"/>
      <c r="AS2357" s="99"/>
      <c r="AT2357" s="99"/>
      <c r="AU2357" s="99"/>
      <c r="AV2357" s="99"/>
      <c r="AW2357" s="99"/>
      <c r="AX2357" s="99"/>
      <c r="AY2357" s="99"/>
    </row>
    <row r="2358" spans="30:51" ht="13">
      <c r="AD2358" s="99"/>
      <c r="AE2358" s="99"/>
      <c r="AF2358" s="99"/>
      <c r="AG2358" s="99"/>
      <c r="AH2358" s="99"/>
      <c r="AI2358" s="99"/>
      <c r="AJ2358" s="99"/>
      <c r="AK2358" s="99"/>
      <c r="AL2358" s="99"/>
      <c r="AM2358" s="99"/>
      <c r="AN2358" s="99"/>
      <c r="AO2358" s="99"/>
      <c r="AP2358" s="99"/>
      <c r="AQ2358" s="99"/>
      <c r="AR2358" s="99"/>
      <c r="AS2358" s="99"/>
      <c r="AT2358" s="99"/>
      <c r="AU2358" s="99"/>
      <c r="AV2358" s="99"/>
      <c r="AW2358" s="99"/>
      <c r="AX2358" s="99"/>
      <c r="AY2358" s="99"/>
    </row>
    <row r="2359" spans="30:51" ht="13">
      <c r="AD2359" s="99"/>
      <c r="AE2359" s="99"/>
      <c r="AF2359" s="99"/>
      <c r="AG2359" s="99"/>
      <c r="AH2359" s="99"/>
      <c r="AI2359" s="99"/>
      <c r="AJ2359" s="99"/>
      <c r="AK2359" s="99"/>
      <c r="AL2359" s="99"/>
      <c r="AM2359" s="99"/>
      <c r="AN2359" s="99"/>
      <c r="AO2359" s="99"/>
      <c r="AP2359" s="99"/>
      <c r="AQ2359" s="99"/>
      <c r="AR2359" s="99"/>
      <c r="AS2359" s="99"/>
      <c r="AT2359" s="99"/>
      <c r="AU2359" s="99"/>
      <c r="AV2359" s="99"/>
      <c r="AW2359" s="99"/>
      <c r="AX2359" s="99"/>
      <c r="AY2359" s="99"/>
    </row>
    <row r="2360" spans="30:51" ht="13">
      <c r="AD2360" s="99"/>
      <c r="AE2360" s="99"/>
      <c r="AF2360" s="99"/>
      <c r="AG2360" s="99"/>
      <c r="AH2360" s="99"/>
      <c r="AI2360" s="99"/>
      <c r="AJ2360" s="99"/>
      <c r="AK2360" s="99"/>
      <c r="AL2360" s="99"/>
      <c r="AM2360" s="99"/>
      <c r="AN2360" s="99"/>
      <c r="AO2360" s="99"/>
      <c r="AP2360" s="99"/>
      <c r="AQ2360" s="99"/>
      <c r="AR2360" s="99"/>
      <c r="AS2360" s="99"/>
      <c r="AT2360" s="99"/>
      <c r="AU2360" s="99"/>
      <c r="AV2360" s="99"/>
      <c r="AW2360" s="99"/>
      <c r="AX2360" s="99"/>
      <c r="AY2360" s="99"/>
    </row>
    <row r="2361" spans="30:51" ht="13">
      <c r="AD2361" s="99"/>
      <c r="AE2361" s="99"/>
      <c r="AF2361" s="99"/>
      <c r="AG2361" s="99"/>
      <c r="AH2361" s="99"/>
      <c r="AI2361" s="99"/>
      <c r="AJ2361" s="99"/>
      <c r="AK2361" s="99"/>
      <c r="AL2361" s="99"/>
      <c r="AM2361" s="99"/>
      <c r="AN2361" s="99"/>
      <c r="AO2361" s="99"/>
      <c r="AP2361" s="99"/>
      <c r="AQ2361" s="99"/>
      <c r="AR2361" s="99"/>
      <c r="AS2361" s="99"/>
      <c r="AT2361" s="99"/>
      <c r="AU2361" s="99"/>
      <c r="AV2361" s="99"/>
      <c r="AW2361" s="99"/>
      <c r="AX2361" s="99"/>
      <c r="AY2361" s="99"/>
    </row>
    <row r="2362" spans="30:51" ht="13">
      <c r="AD2362" s="99"/>
      <c r="AE2362" s="99"/>
      <c r="AF2362" s="99"/>
      <c r="AG2362" s="99"/>
      <c r="AH2362" s="99"/>
      <c r="AI2362" s="99"/>
      <c r="AJ2362" s="99"/>
      <c r="AK2362" s="99"/>
      <c r="AL2362" s="99"/>
      <c r="AM2362" s="99"/>
      <c r="AN2362" s="99"/>
      <c r="AO2362" s="99"/>
      <c r="AP2362" s="99"/>
      <c r="AQ2362" s="99"/>
      <c r="AR2362" s="99"/>
      <c r="AS2362" s="99"/>
      <c r="AT2362" s="99"/>
      <c r="AU2362" s="99"/>
      <c r="AV2362" s="99"/>
      <c r="AW2362" s="99"/>
      <c r="AX2362" s="99"/>
      <c r="AY2362" s="99"/>
    </row>
    <row r="2363" spans="30:51" ht="13">
      <c r="AD2363" s="99"/>
      <c r="AE2363" s="99"/>
      <c r="AF2363" s="99"/>
      <c r="AG2363" s="99"/>
      <c r="AH2363" s="99"/>
      <c r="AI2363" s="99"/>
      <c r="AJ2363" s="99"/>
      <c r="AK2363" s="99"/>
      <c r="AL2363" s="99"/>
      <c r="AM2363" s="99"/>
      <c r="AN2363" s="99"/>
      <c r="AO2363" s="99"/>
      <c r="AP2363" s="99"/>
      <c r="AQ2363" s="99"/>
      <c r="AR2363" s="99"/>
      <c r="AS2363" s="99"/>
      <c r="AT2363" s="99"/>
      <c r="AU2363" s="99"/>
      <c r="AV2363" s="99"/>
      <c r="AW2363" s="99"/>
      <c r="AX2363" s="99"/>
      <c r="AY2363" s="99"/>
    </row>
    <row r="2364" spans="30:51" ht="13">
      <c r="AD2364" s="99"/>
      <c r="AE2364" s="99"/>
      <c r="AF2364" s="99"/>
      <c r="AG2364" s="99"/>
      <c r="AH2364" s="99"/>
      <c r="AI2364" s="99"/>
      <c r="AJ2364" s="99"/>
      <c r="AK2364" s="99"/>
      <c r="AL2364" s="99"/>
      <c r="AM2364" s="99"/>
      <c r="AN2364" s="99"/>
      <c r="AO2364" s="99"/>
      <c r="AP2364" s="99"/>
      <c r="AQ2364" s="99"/>
      <c r="AR2364" s="99"/>
      <c r="AS2364" s="99"/>
      <c r="AT2364" s="99"/>
      <c r="AU2364" s="99"/>
      <c r="AV2364" s="99"/>
      <c r="AW2364" s="99"/>
      <c r="AX2364" s="99"/>
      <c r="AY2364" s="99"/>
    </row>
    <row r="2365" spans="30:51" ht="13">
      <c r="AD2365" s="99"/>
      <c r="AE2365" s="99"/>
      <c r="AF2365" s="99"/>
      <c r="AG2365" s="99"/>
      <c r="AH2365" s="99"/>
      <c r="AI2365" s="99"/>
      <c r="AJ2365" s="99"/>
      <c r="AK2365" s="99"/>
      <c r="AL2365" s="99"/>
      <c r="AM2365" s="99"/>
      <c r="AN2365" s="99"/>
      <c r="AO2365" s="99"/>
      <c r="AP2365" s="99"/>
      <c r="AQ2365" s="99"/>
      <c r="AR2365" s="99"/>
      <c r="AS2365" s="99"/>
      <c r="AT2365" s="99"/>
      <c r="AU2365" s="99"/>
      <c r="AV2365" s="99"/>
      <c r="AW2365" s="99"/>
      <c r="AX2365" s="99"/>
      <c r="AY2365" s="99"/>
    </row>
    <row r="2366" spans="30:51" ht="13">
      <c r="AD2366" s="99"/>
      <c r="AE2366" s="99"/>
      <c r="AF2366" s="99"/>
      <c r="AG2366" s="99"/>
      <c r="AH2366" s="99"/>
      <c r="AI2366" s="99"/>
      <c r="AJ2366" s="99"/>
      <c r="AK2366" s="99"/>
      <c r="AL2366" s="99"/>
      <c r="AM2366" s="99"/>
      <c r="AN2366" s="99"/>
      <c r="AO2366" s="99"/>
      <c r="AP2366" s="99"/>
      <c r="AQ2366" s="99"/>
      <c r="AR2366" s="99"/>
      <c r="AS2366" s="99"/>
      <c r="AT2366" s="99"/>
      <c r="AU2366" s="99"/>
      <c r="AV2366" s="99"/>
      <c r="AW2366" s="99"/>
      <c r="AX2366" s="99"/>
      <c r="AY2366" s="99"/>
    </row>
    <row r="2367" spans="30:51" ht="13">
      <c r="AD2367" s="99"/>
      <c r="AE2367" s="99"/>
      <c r="AF2367" s="99"/>
      <c r="AG2367" s="99"/>
      <c r="AH2367" s="99"/>
      <c r="AI2367" s="99"/>
      <c r="AJ2367" s="99"/>
      <c r="AK2367" s="99"/>
      <c r="AL2367" s="99"/>
      <c r="AM2367" s="99"/>
      <c r="AN2367" s="99"/>
      <c r="AO2367" s="99"/>
      <c r="AP2367" s="99"/>
      <c r="AQ2367" s="99"/>
      <c r="AR2367" s="99"/>
      <c r="AS2367" s="99"/>
      <c r="AT2367" s="99"/>
      <c r="AU2367" s="99"/>
      <c r="AV2367" s="99"/>
      <c r="AW2367" s="99"/>
      <c r="AX2367" s="99"/>
      <c r="AY2367" s="99"/>
    </row>
    <row r="2368" spans="30:51" ht="13">
      <c r="AD2368" s="99"/>
      <c r="AE2368" s="99"/>
      <c r="AF2368" s="99"/>
      <c r="AG2368" s="99"/>
      <c r="AH2368" s="99"/>
      <c r="AI2368" s="99"/>
      <c r="AJ2368" s="99"/>
      <c r="AK2368" s="99"/>
      <c r="AL2368" s="99"/>
      <c r="AM2368" s="99"/>
      <c r="AN2368" s="99"/>
      <c r="AO2368" s="99"/>
      <c r="AP2368" s="99"/>
      <c r="AQ2368" s="99"/>
      <c r="AR2368" s="99"/>
      <c r="AS2368" s="99"/>
      <c r="AT2368" s="99"/>
      <c r="AU2368" s="99"/>
      <c r="AV2368" s="99"/>
      <c r="AW2368" s="99"/>
      <c r="AX2368" s="99"/>
      <c r="AY2368" s="99"/>
    </row>
    <row r="2369" spans="30:51" ht="13">
      <c r="AD2369" s="99"/>
      <c r="AE2369" s="99"/>
      <c r="AF2369" s="99"/>
      <c r="AG2369" s="99"/>
      <c r="AH2369" s="99"/>
      <c r="AI2369" s="99"/>
      <c r="AJ2369" s="99"/>
      <c r="AK2369" s="99"/>
      <c r="AL2369" s="99"/>
      <c r="AM2369" s="99"/>
      <c r="AN2369" s="99"/>
      <c r="AO2369" s="99"/>
      <c r="AP2369" s="99"/>
      <c r="AQ2369" s="99"/>
      <c r="AR2369" s="99"/>
      <c r="AS2369" s="99"/>
      <c r="AT2369" s="99"/>
      <c r="AU2369" s="99"/>
      <c r="AV2369" s="99"/>
      <c r="AW2369" s="99"/>
      <c r="AX2369" s="99"/>
      <c r="AY2369" s="99"/>
    </row>
    <row r="2370" spans="30:51" ht="13">
      <c r="AD2370" s="99"/>
      <c r="AE2370" s="99"/>
      <c r="AF2370" s="99"/>
      <c r="AG2370" s="99"/>
      <c r="AH2370" s="99"/>
      <c r="AI2370" s="99"/>
      <c r="AJ2370" s="99"/>
      <c r="AK2370" s="99"/>
      <c r="AL2370" s="99"/>
      <c r="AM2370" s="99"/>
      <c r="AN2370" s="99"/>
      <c r="AO2370" s="99"/>
      <c r="AP2370" s="99"/>
      <c r="AQ2370" s="99"/>
      <c r="AR2370" s="99"/>
      <c r="AS2370" s="99"/>
      <c r="AT2370" s="99"/>
      <c r="AU2370" s="99"/>
      <c r="AV2370" s="99"/>
      <c r="AW2370" s="99"/>
      <c r="AX2370" s="99"/>
      <c r="AY2370" s="99"/>
    </row>
    <row r="2371" spans="30:51" ht="13">
      <c r="AD2371" s="99"/>
      <c r="AE2371" s="99"/>
      <c r="AF2371" s="99"/>
      <c r="AG2371" s="99"/>
      <c r="AH2371" s="99"/>
      <c r="AI2371" s="99"/>
      <c r="AJ2371" s="99"/>
      <c r="AK2371" s="99"/>
      <c r="AL2371" s="99"/>
      <c r="AM2371" s="99"/>
      <c r="AN2371" s="99"/>
      <c r="AO2371" s="99"/>
      <c r="AP2371" s="99"/>
      <c r="AQ2371" s="99"/>
      <c r="AR2371" s="99"/>
      <c r="AS2371" s="99"/>
      <c r="AT2371" s="99"/>
      <c r="AU2371" s="99"/>
      <c r="AV2371" s="99"/>
      <c r="AW2371" s="99"/>
      <c r="AX2371" s="99"/>
      <c r="AY2371" s="99"/>
    </row>
    <row r="2372" spans="30:51" ht="13">
      <c r="AD2372" s="99"/>
      <c r="AE2372" s="99"/>
      <c r="AF2372" s="99"/>
      <c r="AG2372" s="99"/>
      <c r="AH2372" s="99"/>
      <c r="AI2372" s="99"/>
      <c r="AJ2372" s="99"/>
      <c r="AK2372" s="99"/>
      <c r="AL2372" s="99"/>
      <c r="AM2372" s="99"/>
      <c r="AN2372" s="99"/>
      <c r="AO2372" s="99"/>
      <c r="AP2372" s="99"/>
      <c r="AQ2372" s="99"/>
      <c r="AR2372" s="99"/>
      <c r="AS2372" s="99"/>
      <c r="AT2372" s="99"/>
      <c r="AU2372" s="99"/>
      <c r="AV2372" s="99"/>
      <c r="AW2372" s="99"/>
      <c r="AX2372" s="99"/>
      <c r="AY2372" s="99"/>
    </row>
    <row r="2373" spans="30:51" ht="13">
      <c r="AD2373" s="99"/>
      <c r="AE2373" s="99"/>
      <c r="AF2373" s="99"/>
      <c r="AG2373" s="99"/>
      <c r="AH2373" s="99"/>
      <c r="AI2373" s="99"/>
      <c r="AJ2373" s="99"/>
      <c r="AK2373" s="99"/>
      <c r="AL2373" s="99"/>
      <c r="AM2373" s="99"/>
      <c r="AN2373" s="99"/>
      <c r="AO2373" s="99"/>
      <c r="AP2373" s="99"/>
      <c r="AQ2373" s="99"/>
      <c r="AR2373" s="99"/>
      <c r="AS2373" s="99"/>
      <c r="AT2373" s="99"/>
      <c r="AU2373" s="99"/>
      <c r="AV2373" s="99"/>
      <c r="AW2373" s="99"/>
      <c r="AX2373" s="99"/>
      <c r="AY2373" s="99"/>
    </row>
    <row r="2374" spans="30:51" ht="13">
      <c r="AD2374" s="99"/>
      <c r="AE2374" s="99"/>
      <c r="AF2374" s="99"/>
      <c r="AG2374" s="99"/>
      <c r="AH2374" s="99"/>
      <c r="AI2374" s="99"/>
      <c r="AJ2374" s="99"/>
      <c r="AK2374" s="99"/>
      <c r="AL2374" s="99"/>
      <c r="AM2374" s="99"/>
      <c r="AN2374" s="99"/>
      <c r="AO2374" s="99"/>
      <c r="AP2374" s="99"/>
      <c r="AQ2374" s="99"/>
      <c r="AR2374" s="99"/>
      <c r="AS2374" s="99"/>
      <c r="AT2374" s="99"/>
      <c r="AU2374" s="99"/>
      <c r="AV2374" s="99"/>
      <c r="AW2374" s="99"/>
      <c r="AX2374" s="99"/>
      <c r="AY2374" s="99"/>
    </row>
    <row r="2375" spans="30:51" ht="13">
      <c r="AD2375" s="99"/>
      <c r="AE2375" s="99"/>
      <c r="AF2375" s="99"/>
      <c r="AG2375" s="99"/>
      <c r="AH2375" s="99"/>
      <c r="AI2375" s="99"/>
      <c r="AJ2375" s="99"/>
      <c r="AK2375" s="99"/>
      <c r="AL2375" s="99"/>
      <c r="AM2375" s="99"/>
      <c r="AN2375" s="99"/>
      <c r="AO2375" s="99"/>
      <c r="AP2375" s="99"/>
      <c r="AQ2375" s="99"/>
      <c r="AR2375" s="99"/>
      <c r="AS2375" s="99"/>
      <c r="AT2375" s="99"/>
      <c r="AU2375" s="99"/>
      <c r="AV2375" s="99"/>
      <c r="AW2375" s="99"/>
      <c r="AX2375" s="99"/>
      <c r="AY2375" s="99"/>
    </row>
    <row r="2376" spans="30:51" ht="13">
      <c r="AD2376" s="99"/>
      <c r="AE2376" s="99"/>
      <c r="AF2376" s="99"/>
      <c r="AG2376" s="99"/>
      <c r="AH2376" s="99"/>
      <c r="AI2376" s="99"/>
      <c r="AJ2376" s="99"/>
      <c r="AK2376" s="99"/>
      <c r="AL2376" s="99"/>
      <c r="AM2376" s="99"/>
      <c r="AN2376" s="99"/>
      <c r="AO2376" s="99"/>
      <c r="AP2376" s="99"/>
      <c r="AQ2376" s="99"/>
      <c r="AR2376" s="99"/>
      <c r="AS2376" s="99"/>
      <c r="AT2376" s="99"/>
      <c r="AU2376" s="99"/>
      <c r="AV2376" s="99"/>
      <c r="AW2376" s="99"/>
      <c r="AX2376" s="99"/>
      <c r="AY2376" s="99"/>
    </row>
    <row r="2377" spans="30:51" ht="13">
      <c r="AD2377" s="99"/>
      <c r="AE2377" s="99"/>
      <c r="AF2377" s="99"/>
      <c r="AG2377" s="99"/>
      <c r="AH2377" s="99"/>
      <c r="AI2377" s="99"/>
      <c r="AJ2377" s="99"/>
      <c r="AK2377" s="99"/>
      <c r="AL2377" s="99"/>
      <c r="AM2377" s="99"/>
      <c r="AN2377" s="99"/>
      <c r="AO2377" s="99"/>
      <c r="AP2377" s="99"/>
      <c r="AQ2377" s="99"/>
      <c r="AR2377" s="99"/>
      <c r="AS2377" s="99"/>
      <c r="AT2377" s="99"/>
      <c r="AU2377" s="99"/>
      <c r="AV2377" s="99"/>
      <c r="AW2377" s="99"/>
      <c r="AX2377" s="99"/>
      <c r="AY2377" s="99"/>
    </row>
    <row r="2378" spans="30:51" ht="13">
      <c r="AD2378" s="99"/>
      <c r="AE2378" s="99"/>
      <c r="AF2378" s="99"/>
      <c r="AG2378" s="99"/>
      <c r="AH2378" s="99"/>
      <c r="AI2378" s="99"/>
      <c r="AJ2378" s="99"/>
      <c r="AK2378" s="99"/>
      <c r="AL2378" s="99"/>
      <c r="AM2378" s="99"/>
      <c r="AN2378" s="99"/>
      <c r="AO2378" s="99"/>
      <c r="AP2378" s="99"/>
      <c r="AQ2378" s="99"/>
      <c r="AR2378" s="99"/>
      <c r="AS2378" s="99"/>
      <c r="AT2378" s="99"/>
      <c r="AU2378" s="99"/>
      <c r="AV2378" s="99"/>
      <c r="AW2378" s="99"/>
      <c r="AX2378" s="99"/>
      <c r="AY2378" s="99"/>
    </row>
    <row r="2379" spans="30:51" ht="13">
      <c r="AD2379" s="99"/>
      <c r="AE2379" s="99"/>
      <c r="AF2379" s="99"/>
      <c r="AG2379" s="99"/>
      <c r="AH2379" s="99"/>
      <c r="AI2379" s="99"/>
      <c r="AJ2379" s="99"/>
      <c r="AK2379" s="99"/>
      <c r="AL2379" s="99"/>
      <c r="AM2379" s="99"/>
      <c r="AN2379" s="99"/>
      <c r="AO2379" s="99"/>
      <c r="AP2379" s="99"/>
      <c r="AQ2379" s="99"/>
      <c r="AR2379" s="99"/>
      <c r="AS2379" s="99"/>
      <c r="AT2379" s="99"/>
      <c r="AU2379" s="99"/>
      <c r="AV2379" s="99"/>
      <c r="AW2379" s="99"/>
      <c r="AX2379" s="99"/>
      <c r="AY2379" s="99"/>
    </row>
    <row r="2380" spans="30:51" ht="13">
      <c r="AD2380" s="99"/>
      <c r="AE2380" s="99"/>
      <c r="AF2380" s="99"/>
      <c r="AG2380" s="99"/>
      <c r="AH2380" s="99"/>
      <c r="AI2380" s="99"/>
      <c r="AJ2380" s="99"/>
      <c r="AK2380" s="99"/>
      <c r="AL2380" s="99"/>
      <c r="AM2380" s="99"/>
      <c r="AN2380" s="99"/>
      <c r="AO2380" s="99"/>
      <c r="AP2380" s="99"/>
      <c r="AQ2380" s="99"/>
      <c r="AR2380" s="99"/>
      <c r="AS2380" s="99"/>
      <c r="AT2380" s="99"/>
      <c r="AU2380" s="99"/>
      <c r="AV2380" s="99"/>
      <c r="AW2380" s="99"/>
      <c r="AX2380" s="99"/>
      <c r="AY2380" s="99"/>
    </row>
    <row r="2381" spans="30:51" ht="13">
      <c r="AD2381" s="99"/>
      <c r="AE2381" s="99"/>
      <c r="AF2381" s="99"/>
      <c r="AG2381" s="99"/>
      <c r="AH2381" s="99"/>
      <c r="AI2381" s="99"/>
      <c r="AJ2381" s="99"/>
      <c r="AK2381" s="99"/>
      <c r="AL2381" s="99"/>
      <c r="AM2381" s="99"/>
      <c r="AN2381" s="99"/>
      <c r="AO2381" s="99"/>
      <c r="AP2381" s="99"/>
      <c r="AQ2381" s="99"/>
      <c r="AR2381" s="99"/>
      <c r="AS2381" s="99"/>
      <c r="AT2381" s="99"/>
      <c r="AU2381" s="99"/>
      <c r="AV2381" s="99"/>
      <c r="AW2381" s="99"/>
      <c r="AX2381" s="99"/>
      <c r="AY2381" s="99"/>
    </row>
    <row r="2382" spans="30:51" ht="13">
      <c r="AD2382" s="99"/>
      <c r="AE2382" s="99"/>
      <c r="AF2382" s="99"/>
      <c r="AG2382" s="99"/>
      <c r="AH2382" s="99"/>
      <c r="AI2382" s="99"/>
      <c r="AJ2382" s="99"/>
      <c r="AK2382" s="99"/>
      <c r="AL2382" s="99"/>
      <c r="AM2382" s="99"/>
      <c r="AN2382" s="99"/>
      <c r="AO2382" s="99"/>
      <c r="AP2382" s="99"/>
      <c r="AQ2382" s="99"/>
      <c r="AR2382" s="99"/>
      <c r="AS2382" s="99"/>
      <c r="AT2382" s="99"/>
      <c r="AU2382" s="99"/>
      <c r="AV2382" s="99"/>
      <c r="AW2382" s="99"/>
      <c r="AX2382" s="99"/>
      <c r="AY2382" s="99"/>
    </row>
    <row r="2383" spans="30:51" ht="13">
      <c r="AD2383" s="99"/>
      <c r="AE2383" s="99"/>
      <c r="AF2383" s="99"/>
      <c r="AG2383" s="99"/>
      <c r="AH2383" s="99"/>
      <c r="AI2383" s="99"/>
      <c r="AJ2383" s="99"/>
      <c r="AK2383" s="99"/>
      <c r="AL2383" s="99"/>
      <c r="AM2383" s="99"/>
      <c r="AN2383" s="99"/>
      <c r="AO2383" s="99"/>
      <c r="AP2383" s="99"/>
      <c r="AQ2383" s="99"/>
      <c r="AR2383" s="99"/>
      <c r="AS2383" s="99"/>
      <c r="AT2383" s="99"/>
      <c r="AU2383" s="99"/>
      <c r="AV2383" s="99"/>
      <c r="AW2383" s="99"/>
      <c r="AX2383" s="99"/>
      <c r="AY2383" s="99"/>
    </row>
    <row r="2384" spans="30:51" ht="13">
      <c r="AD2384" s="99"/>
      <c r="AE2384" s="99"/>
      <c r="AF2384" s="99"/>
      <c r="AG2384" s="99"/>
      <c r="AH2384" s="99"/>
      <c r="AI2384" s="99"/>
      <c r="AJ2384" s="99"/>
      <c r="AK2384" s="99"/>
      <c r="AL2384" s="99"/>
      <c r="AM2384" s="99"/>
      <c r="AN2384" s="99"/>
      <c r="AO2384" s="99"/>
      <c r="AP2384" s="99"/>
      <c r="AQ2384" s="99"/>
      <c r="AR2384" s="99"/>
      <c r="AS2384" s="99"/>
      <c r="AT2384" s="99"/>
      <c r="AU2384" s="99"/>
      <c r="AV2384" s="99"/>
      <c r="AW2384" s="99"/>
      <c r="AX2384" s="99"/>
      <c r="AY2384" s="99"/>
    </row>
    <row r="2385" spans="30:51" ht="13">
      <c r="AD2385" s="99"/>
      <c r="AE2385" s="99"/>
      <c r="AF2385" s="99"/>
      <c r="AG2385" s="99"/>
      <c r="AH2385" s="99"/>
      <c r="AI2385" s="99"/>
      <c r="AJ2385" s="99"/>
      <c r="AK2385" s="99"/>
      <c r="AL2385" s="99"/>
      <c r="AM2385" s="99"/>
      <c r="AN2385" s="99"/>
      <c r="AO2385" s="99"/>
      <c r="AP2385" s="99"/>
      <c r="AQ2385" s="99"/>
      <c r="AR2385" s="99"/>
      <c r="AS2385" s="99"/>
      <c r="AT2385" s="99"/>
      <c r="AU2385" s="99"/>
      <c r="AV2385" s="99"/>
      <c r="AW2385" s="99"/>
      <c r="AX2385" s="99"/>
      <c r="AY2385" s="99"/>
    </row>
    <row r="2386" spans="30:51" ht="13">
      <c r="AD2386" s="99"/>
      <c r="AE2386" s="99"/>
      <c r="AF2386" s="99"/>
      <c r="AG2386" s="99"/>
      <c r="AH2386" s="99"/>
      <c r="AI2386" s="99"/>
      <c r="AJ2386" s="99"/>
      <c r="AK2386" s="99"/>
      <c r="AL2386" s="99"/>
      <c r="AM2386" s="99"/>
      <c r="AN2386" s="99"/>
      <c r="AO2386" s="99"/>
      <c r="AP2386" s="99"/>
      <c r="AQ2386" s="99"/>
      <c r="AR2386" s="99"/>
      <c r="AS2386" s="99"/>
      <c r="AT2386" s="99"/>
      <c r="AU2386" s="99"/>
      <c r="AV2386" s="99"/>
      <c r="AW2386" s="99"/>
      <c r="AX2386" s="99"/>
      <c r="AY2386" s="99"/>
    </row>
    <row r="2387" spans="30:51" ht="13">
      <c r="AD2387" s="99"/>
      <c r="AE2387" s="99"/>
      <c r="AF2387" s="99"/>
      <c r="AG2387" s="99"/>
      <c r="AH2387" s="99"/>
      <c r="AI2387" s="99"/>
      <c r="AJ2387" s="99"/>
      <c r="AK2387" s="99"/>
      <c r="AL2387" s="99"/>
      <c r="AM2387" s="99"/>
      <c r="AN2387" s="99"/>
      <c r="AO2387" s="99"/>
      <c r="AP2387" s="99"/>
      <c r="AQ2387" s="99"/>
      <c r="AR2387" s="99"/>
      <c r="AS2387" s="99"/>
      <c r="AT2387" s="99"/>
      <c r="AU2387" s="99"/>
      <c r="AV2387" s="99"/>
      <c r="AW2387" s="99"/>
      <c r="AX2387" s="99"/>
      <c r="AY2387" s="99"/>
    </row>
    <row r="2388" spans="30:51" ht="13">
      <c r="AD2388" s="99"/>
      <c r="AE2388" s="99"/>
      <c r="AF2388" s="99"/>
      <c r="AG2388" s="99"/>
      <c r="AH2388" s="99"/>
      <c r="AI2388" s="99"/>
      <c r="AJ2388" s="99"/>
      <c r="AK2388" s="99"/>
      <c r="AL2388" s="99"/>
      <c r="AM2388" s="99"/>
      <c r="AN2388" s="99"/>
      <c r="AO2388" s="99"/>
      <c r="AP2388" s="99"/>
      <c r="AQ2388" s="99"/>
      <c r="AR2388" s="99"/>
      <c r="AS2388" s="99"/>
      <c r="AT2388" s="99"/>
      <c r="AU2388" s="99"/>
      <c r="AV2388" s="99"/>
      <c r="AW2388" s="99"/>
      <c r="AX2388" s="99"/>
      <c r="AY2388" s="99"/>
    </row>
    <row r="2389" spans="30:51" ht="13">
      <c r="AD2389" s="99"/>
      <c r="AE2389" s="99"/>
      <c r="AF2389" s="99"/>
      <c r="AG2389" s="99"/>
      <c r="AH2389" s="99"/>
      <c r="AI2389" s="99"/>
      <c r="AJ2389" s="99"/>
      <c r="AK2389" s="99"/>
      <c r="AL2389" s="99"/>
      <c r="AM2389" s="99"/>
      <c r="AN2389" s="99"/>
      <c r="AO2389" s="99"/>
      <c r="AP2389" s="99"/>
      <c r="AQ2389" s="99"/>
      <c r="AR2389" s="99"/>
      <c r="AS2389" s="99"/>
      <c r="AT2389" s="99"/>
      <c r="AU2389" s="99"/>
      <c r="AV2389" s="99"/>
      <c r="AW2389" s="99"/>
      <c r="AX2389" s="99"/>
      <c r="AY2389" s="99"/>
    </row>
    <row r="2390" spans="30:51" ht="13">
      <c r="AD2390" s="99"/>
      <c r="AE2390" s="99"/>
      <c r="AF2390" s="99"/>
      <c r="AG2390" s="99"/>
      <c r="AH2390" s="99"/>
      <c r="AI2390" s="99"/>
      <c r="AJ2390" s="99"/>
      <c r="AK2390" s="99"/>
      <c r="AL2390" s="99"/>
      <c r="AM2390" s="99"/>
      <c r="AN2390" s="99"/>
      <c r="AO2390" s="99"/>
      <c r="AP2390" s="99"/>
      <c r="AQ2390" s="99"/>
      <c r="AR2390" s="99"/>
      <c r="AS2390" s="99"/>
      <c r="AT2390" s="99"/>
      <c r="AU2390" s="99"/>
      <c r="AV2390" s="99"/>
      <c r="AW2390" s="99"/>
      <c r="AX2390" s="99"/>
      <c r="AY2390" s="99"/>
    </row>
    <row r="2391" spans="30:51" ht="13">
      <c r="AD2391" s="99"/>
      <c r="AE2391" s="99"/>
      <c r="AF2391" s="99"/>
      <c r="AG2391" s="99"/>
      <c r="AH2391" s="99"/>
      <c r="AI2391" s="99"/>
      <c r="AJ2391" s="99"/>
      <c r="AK2391" s="99"/>
      <c r="AL2391" s="99"/>
      <c r="AM2391" s="99"/>
      <c r="AN2391" s="99"/>
      <c r="AO2391" s="99"/>
      <c r="AP2391" s="99"/>
      <c r="AQ2391" s="99"/>
      <c r="AR2391" s="99"/>
      <c r="AS2391" s="99"/>
      <c r="AT2391" s="99"/>
      <c r="AU2391" s="99"/>
      <c r="AV2391" s="99"/>
      <c r="AW2391" s="99"/>
      <c r="AX2391" s="99"/>
      <c r="AY2391" s="99"/>
    </row>
    <row r="2392" spans="30:51" ht="13">
      <c r="AD2392" s="99"/>
      <c r="AE2392" s="99"/>
      <c r="AF2392" s="99"/>
      <c r="AG2392" s="99"/>
      <c r="AH2392" s="99"/>
      <c r="AI2392" s="99"/>
      <c r="AJ2392" s="99"/>
      <c r="AK2392" s="99"/>
      <c r="AL2392" s="99"/>
      <c r="AM2392" s="99"/>
      <c r="AN2392" s="99"/>
      <c r="AO2392" s="99"/>
      <c r="AP2392" s="99"/>
      <c r="AQ2392" s="99"/>
      <c r="AR2392" s="99"/>
      <c r="AS2392" s="99"/>
      <c r="AT2392" s="99"/>
      <c r="AU2392" s="99"/>
      <c r="AV2392" s="99"/>
      <c r="AW2392" s="99"/>
      <c r="AX2392" s="99"/>
      <c r="AY2392" s="99"/>
    </row>
    <row r="2393" spans="30:51" ht="13">
      <c r="AD2393" s="99"/>
      <c r="AE2393" s="99"/>
      <c r="AF2393" s="99"/>
      <c r="AG2393" s="99"/>
      <c r="AH2393" s="99"/>
      <c r="AI2393" s="99"/>
      <c r="AJ2393" s="99"/>
      <c r="AK2393" s="99"/>
      <c r="AL2393" s="99"/>
      <c r="AM2393" s="99"/>
      <c r="AN2393" s="99"/>
      <c r="AO2393" s="99"/>
      <c r="AP2393" s="99"/>
      <c r="AQ2393" s="99"/>
      <c r="AR2393" s="99"/>
      <c r="AS2393" s="99"/>
      <c r="AT2393" s="99"/>
      <c r="AU2393" s="99"/>
      <c r="AV2393" s="99"/>
      <c r="AW2393" s="99"/>
      <c r="AX2393" s="99"/>
      <c r="AY2393" s="99"/>
    </row>
    <row r="2394" spans="30:51" ht="13">
      <c r="AD2394" s="99"/>
      <c r="AE2394" s="99"/>
      <c r="AF2394" s="99"/>
      <c r="AG2394" s="99"/>
      <c r="AH2394" s="99"/>
      <c r="AI2394" s="99"/>
      <c r="AJ2394" s="99"/>
      <c r="AK2394" s="99"/>
      <c r="AL2394" s="99"/>
      <c r="AM2394" s="99"/>
      <c r="AN2394" s="99"/>
      <c r="AO2394" s="99"/>
      <c r="AP2394" s="99"/>
      <c r="AQ2394" s="99"/>
      <c r="AR2394" s="99"/>
      <c r="AS2394" s="99"/>
      <c r="AT2394" s="99"/>
      <c r="AU2394" s="99"/>
      <c r="AV2394" s="99"/>
      <c r="AW2394" s="99"/>
      <c r="AX2394" s="99"/>
      <c r="AY2394" s="99"/>
    </row>
    <row r="2395" spans="30:51" ht="13">
      <c r="AD2395" s="99"/>
      <c r="AE2395" s="99"/>
      <c r="AF2395" s="99"/>
      <c r="AG2395" s="99"/>
      <c r="AH2395" s="99"/>
      <c r="AI2395" s="99"/>
      <c r="AJ2395" s="99"/>
      <c r="AK2395" s="99"/>
      <c r="AL2395" s="99"/>
      <c r="AM2395" s="99"/>
      <c r="AN2395" s="99"/>
      <c r="AO2395" s="99"/>
      <c r="AP2395" s="99"/>
      <c r="AQ2395" s="99"/>
      <c r="AR2395" s="99"/>
      <c r="AS2395" s="99"/>
      <c r="AT2395" s="99"/>
      <c r="AU2395" s="99"/>
      <c r="AV2395" s="99"/>
      <c r="AW2395" s="99"/>
      <c r="AX2395" s="99"/>
      <c r="AY2395" s="99"/>
    </row>
    <row r="2396" spans="30:51" ht="13">
      <c r="AD2396" s="99"/>
      <c r="AE2396" s="99"/>
      <c r="AF2396" s="99"/>
      <c r="AG2396" s="99"/>
      <c r="AH2396" s="99"/>
      <c r="AI2396" s="99"/>
      <c r="AJ2396" s="99"/>
      <c r="AK2396" s="99"/>
      <c r="AL2396" s="99"/>
      <c r="AM2396" s="99"/>
      <c r="AN2396" s="99"/>
      <c r="AO2396" s="99"/>
      <c r="AP2396" s="99"/>
      <c r="AQ2396" s="99"/>
      <c r="AR2396" s="99"/>
      <c r="AS2396" s="99"/>
      <c r="AT2396" s="99"/>
      <c r="AU2396" s="99"/>
      <c r="AV2396" s="99"/>
      <c r="AW2396" s="99"/>
      <c r="AX2396" s="99"/>
      <c r="AY2396" s="99"/>
    </row>
    <row r="2397" spans="30:51" ht="13">
      <c r="AD2397" s="99"/>
      <c r="AE2397" s="99"/>
      <c r="AF2397" s="99"/>
      <c r="AG2397" s="99"/>
      <c r="AH2397" s="99"/>
      <c r="AI2397" s="99"/>
      <c r="AJ2397" s="99"/>
      <c r="AK2397" s="99"/>
      <c r="AL2397" s="99"/>
      <c r="AM2397" s="99"/>
      <c r="AN2397" s="99"/>
      <c r="AO2397" s="99"/>
      <c r="AP2397" s="99"/>
      <c r="AQ2397" s="99"/>
      <c r="AR2397" s="99"/>
      <c r="AS2397" s="99"/>
      <c r="AT2397" s="99"/>
      <c r="AU2397" s="99"/>
      <c r="AV2397" s="99"/>
      <c r="AW2397" s="99"/>
      <c r="AX2397" s="99"/>
      <c r="AY2397" s="99"/>
    </row>
    <row r="2398" spans="30:51" ht="13">
      <c r="AD2398" s="99"/>
      <c r="AE2398" s="99"/>
      <c r="AF2398" s="99"/>
      <c r="AG2398" s="99"/>
      <c r="AH2398" s="99"/>
      <c r="AI2398" s="99"/>
      <c r="AJ2398" s="99"/>
      <c r="AK2398" s="99"/>
      <c r="AL2398" s="99"/>
      <c r="AM2398" s="99"/>
      <c r="AN2398" s="99"/>
      <c r="AO2398" s="99"/>
      <c r="AP2398" s="99"/>
      <c r="AQ2398" s="99"/>
      <c r="AR2398" s="99"/>
      <c r="AS2398" s="99"/>
      <c r="AT2398" s="99"/>
      <c r="AU2398" s="99"/>
      <c r="AV2398" s="99"/>
      <c r="AW2398" s="99"/>
      <c r="AX2398" s="99"/>
      <c r="AY2398" s="99"/>
    </row>
    <row r="2399" spans="30:51" ht="13">
      <c r="AD2399" s="99"/>
      <c r="AE2399" s="99"/>
      <c r="AF2399" s="99"/>
      <c r="AG2399" s="99"/>
      <c r="AH2399" s="99"/>
      <c r="AI2399" s="99"/>
      <c r="AJ2399" s="99"/>
      <c r="AK2399" s="99"/>
      <c r="AL2399" s="99"/>
      <c r="AM2399" s="99"/>
      <c r="AN2399" s="99"/>
      <c r="AO2399" s="99"/>
      <c r="AP2399" s="99"/>
      <c r="AQ2399" s="99"/>
      <c r="AR2399" s="99"/>
      <c r="AS2399" s="99"/>
      <c r="AT2399" s="99"/>
      <c r="AU2399" s="99"/>
      <c r="AV2399" s="99"/>
      <c r="AW2399" s="99"/>
      <c r="AX2399" s="99"/>
      <c r="AY2399" s="99"/>
    </row>
    <row r="2400" spans="30:51" ht="13">
      <c r="AD2400" s="99"/>
      <c r="AE2400" s="99"/>
      <c r="AF2400" s="99"/>
      <c r="AG2400" s="99"/>
      <c r="AH2400" s="99"/>
      <c r="AI2400" s="99"/>
      <c r="AJ2400" s="99"/>
      <c r="AK2400" s="99"/>
      <c r="AL2400" s="99"/>
      <c r="AM2400" s="99"/>
      <c r="AN2400" s="99"/>
      <c r="AO2400" s="99"/>
      <c r="AP2400" s="99"/>
      <c r="AQ2400" s="99"/>
      <c r="AR2400" s="99"/>
      <c r="AS2400" s="99"/>
      <c r="AT2400" s="99"/>
      <c r="AU2400" s="99"/>
      <c r="AV2400" s="99"/>
      <c r="AW2400" s="99"/>
      <c r="AX2400" s="99"/>
      <c r="AY2400" s="99"/>
    </row>
    <row r="2401" spans="30:51" ht="13">
      <c r="AD2401" s="99"/>
      <c r="AE2401" s="99"/>
      <c r="AF2401" s="99"/>
      <c r="AG2401" s="99"/>
      <c r="AH2401" s="99"/>
      <c r="AI2401" s="99"/>
      <c r="AJ2401" s="99"/>
      <c r="AK2401" s="99"/>
      <c r="AL2401" s="99"/>
      <c r="AM2401" s="99"/>
      <c r="AN2401" s="99"/>
      <c r="AO2401" s="99"/>
      <c r="AP2401" s="99"/>
      <c r="AQ2401" s="99"/>
      <c r="AR2401" s="99"/>
      <c r="AS2401" s="99"/>
      <c r="AT2401" s="99"/>
      <c r="AU2401" s="99"/>
      <c r="AV2401" s="99"/>
      <c r="AW2401" s="99"/>
      <c r="AX2401" s="99"/>
      <c r="AY2401" s="99"/>
    </row>
    <row r="2402" spans="30:51" ht="13">
      <c r="AD2402" s="99"/>
      <c r="AE2402" s="99"/>
      <c r="AF2402" s="99"/>
      <c r="AG2402" s="99"/>
      <c r="AH2402" s="99"/>
      <c r="AI2402" s="99"/>
      <c r="AJ2402" s="99"/>
      <c r="AK2402" s="99"/>
      <c r="AL2402" s="99"/>
      <c r="AM2402" s="99"/>
      <c r="AN2402" s="99"/>
      <c r="AO2402" s="99"/>
      <c r="AP2402" s="99"/>
      <c r="AQ2402" s="99"/>
      <c r="AR2402" s="99"/>
      <c r="AS2402" s="99"/>
      <c r="AT2402" s="99"/>
      <c r="AU2402" s="99"/>
      <c r="AV2402" s="99"/>
      <c r="AW2402" s="99"/>
      <c r="AX2402" s="99"/>
      <c r="AY2402" s="99"/>
    </row>
    <row r="2403" spans="30:51" ht="13">
      <c r="AD2403" s="99"/>
      <c r="AE2403" s="99"/>
      <c r="AF2403" s="99"/>
      <c r="AG2403" s="99"/>
      <c r="AH2403" s="99"/>
      <c r="AI2403" s="99"/>
      <c r="AJ2403" s="99"/>
      <c r="AK2403" s="99"/>
      <c r="AL2403" s="99"/>
      <c r="AM2403" s="99"/>
      <c r="AN2403" s="99"/>
      <c r="AO2403" s="99"/>
      <c r="AP2403" s="99"/>
      <c r="AQ2403" s="99"/>
      <c r="AR2403" s="99"/>
      <c r="AS2403" s="99"/>
      <c r="AT2403" s="99"/>
      <c r="AU2403" s="99"/>
      <c r="AV2403" s="99"/>
      <c r="AW2403" s="99"/>
      <c r="AX2403" s="99"/>
      <c r="AY2403" s="99"/>
    </row>
    <row r="2404" spans="30:51" ht="13">
      <c r="AD2404" s="99"/>
      <c r="AE2404" s="99"/>
      <c r="AF2404" s="99"/>
      <c r="AG2404" s="99"/>
      <c r="AH2404" s="99"/>
      <c r="AI2404" s="99"/>
      <c r="AJ2404" s="99"/>
      <c r="AK2404" s="99"/>
      <c r="AL2404" s="99"/>
      <c r="AM2404" s="99"/>
      <c r="AN2404" s="99"/>
      <c r="AO2404" s="99"/>
      <c r="AP2404" s="99"/>
      <c r="AQ2404" s="99"/>
      <c r="AR2404" s="99"/>
      <c r="AS2404" s="99"/>
      <c r="AT2404" s="99"/>
      <c r="AU2404" s="99"/>
      <c r="AV2404" s="99"/>
      <c r="AW2404" s="99"/>
      <c r="AX2404" s="99"/>
      <c r="AY2404" s="99"/>
    </row>
    <row r="2405" spans="30:51" ht="13">
      <c r="AD2405" s="99"/>
      <c r="AE2405" s="99"/>
      <c r="AF2405" s="99"/>
      <c r="AG2405" s="99"/>
      <c r="AH2405" s="99"/>
      <c r="AI2405" s="99"/>
      <c r="AJ2405" s="99"/>
      <c r="AK2405" s="99"/>
      <c r="AL2405" s="99"/>
      <c r="AM2405" s="99"/>
      <c r="AN2405" s="99"/>
      <c r="AO2405" s="99"/>
      <c r="AP2405" s="99"/>
      <c r="AQ2405" s="99"/>
      <c r="AR2405" s="99"/>
      <c r="AS2405" s="99"/>
      <c r="AT2405" s="99"/>
      <c r="AU2405" s="99"/>
      <c r="AV2405" s="99"/>
      <c r="AW2405" s="99"/>
      <c r="AX2405" s="99"/>
      <c r="AY2405" s="99"/>
    </row>
    <row r="2406" spans="30:51" ht="13">
      <c r="AD2406" s="99"/>
      <c r="AE2406" s="99"/>
      <c r="AF2406" s="99"/>
      <c r="AG2406" s="99"/>
      <c r="AH2406" s="99"/>
      <c r="AI2406" s="99"/>
      <c r="AJ2406" s="99"/>
      <c r="AK2406" s="99"/>
      <c r="AL2406" s="99"/>
      <c r="AM2406" s="99"/>
      <c r="AN2406" s="99"/>
      <c r="AO2406" s="99"/>
      <c r="AP2406" s="99"/>
      <c r="AQ2406" s="99"/>
      <c r="AR2406" s="99"/>
      <c r="AS2406" s="99"/>
      <c r="AT2406" s="99"/>
      <c r="AU2406" s="99"/>
      <c r="AV2406" s="99"/>
      <c r="AW2406" s="99"/>
      <c r="AX2406" s="99"/>
      <c r="AY2406" s="99"/>
    </row>
    <row r="2407" spans="30:51" ht="13">
      <c r="AD2407" s="99"/>
      <c r="AE2407" s="99"/>
      <c r="AF2407" s="99"/>
      <c r="AG2407" s="99"/>
      <c r="AH2407" s="99"/>
      <c r="AI2407" s="99"/>
      <c r="AJ2407" s="99"/>
      <c r="AK2407" s="99"/>
      <c r="AL2407" s="99"/>
      <c r="AM2407" s="99"/>
      <c r="AN2407" s="99"/>
      <c r="AO2407" s="99"/>
      <c r="AP2407" s="99"/>
      <c r="AQ2407" s="99"/>
      <c r="AR2407" s="99"/>
      <c r="AS2407" s="99"/>
      <c r="AT2407" s="99"/>
      <c r="AU2407" s="99"/>
      <c r="AV2407" s="99"/>
      <c r="AW2407" s="99"/>
      <c r="AX2407" s="99"/>
      <c r="AY2407" s="99"/>
    </row>
    <row r="2408" spans="30:51" ht="13">
      <c r="AD2408" s="99"/>
      <c r="AE2408" s="99"/>
      <c r="AF2408" s="99"/>
      <c r="AG2408" s="99"/>
      <c r="AH2408" s="99"/>
      <c r="AI2408" s="99"/>
      <c r="AJ2408" s="99"/>
      <c r="AK2408" s="99"/>
      <c r="AL2408" s="99"/>
      <c r="AM2408" s="99"/>
      <c r="AN2408" s="99"/>
      <c r="AO2408" s="99"/>
      <c r="AP2408" s="99"/>
      <c r="AQ2408" s="99"/>
      <c r="AR2408" s="99"/>
      <c r="AS2408" s="99"/>
      <c r="AT2408" s="99"/>
      <c r="AU2408" s="99"/>
      <c r="AV2408" s="99"/>
      <c r="AW2408" s="99"/>
      <c r="AX2408" s="99"/>
      <c r="AY2408" s="99"/>
    </row>
    <row r="2409" spans="30:51" ht="13">
      <c r="AD2409" s="99"/>
      <c r="AE2409" s="99"/>
      <c r="AF2409" s="99"/>
      <c r="AG2409" s="99"/>
      <c r="AH2409" s="99"/>
      <c r="AI2409" s="99"/>
      <c r="AJ2409" s="99"/>
      <c r="AK2409" s="99"/>
      <c r="AL2409" s="99"/>
      <c r="AM2409" s="99"/>
      <c r="AN2409" s="99"/>
      <c r="AO2409" s="99"/>
      <c r="AP2409" s="99"/>
      <c r="AQ2409" s="99"/>
      <c r="AR2409" s="99"/>
      <c r="AS2409" s="99"/>
      <c r="AT2409" s="99"/>
      <c r="AU2409" s="99"/>
      <c r="AV2409" s="99"/>
      <c r="AW2409" s="99"/>
      <c r="AX2409" s="99"/>
      <c r="AY2409" s="99"/>
    </row>
    <row r="2410" spans="30:51" ht="13">
      <c r="AD2410" s="99"/>
      <c r="AE2410" s="99"/>
      <c r="AF2410" s="99"/>
      <c r="AG2410" s="99"/>
      <c r="AH2410" s="99"/>
      <c r="AI2410" s="99"/>
      <c r="AJ2410" s="99"/>
      <c r="AK2410" s="99"/>
      <c r="AL2410" s="99"/>
      <c r="AM2410" s="99"/>
      <c r="AN2410" s="99"/>
      <c r="AO2410" s="99"/>
      <c r="AP2410" s="99"/>
      <c r="AQ2410" s="99"/>
      <c r="AR2410" s="99"/>
      <c r="AS2410" s="99"/>
      <c r="AT2410" s="99"/>
      <c r="AU2410" s="99"/>
      <c r="AV2410" s="99"/>
      <c r="AW2410" s="99"/>
      <c r="AX2410" s="99"/>
      <c r="AY2410" s="99"/>
    </row>
    <row r="2411" spans="30:51" ht="13">
      <c r="AD2411" s="99"/>
      <c r="AE2411" s="99"/>
      <c r="AF2411" s="99"/>
      <c r="AG2411" s="99"/>
      <c r="AH2411" s="99"/>
      <c r="AI2411" s="99"/>
      <c r="AJ2411" s="99"/>
      <c r="AK2411" s="99"/>
      <c r="AL2411" s="99"/>
      <c r="AM2411" s="99"/>
      <c r="AN2411" s="99"/>
      <c r="AO2411" s="99"/>
      <c r="AP2411" s="99"/>
      <c r="AQ2411" s="99"/>
      <c r="AR2411" s="99"/>
      <c r="AS2411" s="99"/>
      <c r="AT2411" s="99"/>
      <c r="AU2411" s="99"/>
      <c r="AV2411" s="99"/>
      <c r="AW2411" s="99"/>
      <c r="AX2411" s="99"/>
      <c r="AY2411" s="99"/>
    </row>
    <row r="2412" spans="30:51" ht="13">
      <c r="AD2412" s="99"/>
      <c r="AE2412" s="99"/>
      <c r="AF2412" s="99"/>
      <c r="AG2412" s="99"/>
      <c r="AH2412" s="99"/>
      <c r="AI2412" s="99"/>
      <c r="AJ2412" s="99"/>
      <c r="AK2412" s="99"/>
      <c r="AL2412" s="99"/>
      <c r="AM2412" s="99"/>
      <c r="AN2412" s="99"/>
      <c r="AO2412" s="99"/>
      <c r="AP2412" s="99"/>
      <c r="AQ2412" s="99"/>
      <c r="AR2412" s="99"/>
      <c r="AS2412" s="99"/>
      <c r="AT2412" s="99"/>
      <c r="AU2412" s="99"/>
      <c r="AV2412" s="99"/>
      <c r="AW2412" s="99"/>
      <c r="AX2412" s="99"/>
      <c r="AY2412" s="99"/>
    </row>
    <row r="2413" spans="30:51" ht="13">
      <c r="AD2413" s="99"/>
      <c r="AE2413" s="99"/>
      <c r="AF2413" s="99"/>
      <c r="AG2413" s="99"/>
      <c r="AH2413" s="99"/>
      <c r="AI2413" s="99"/>
      <c r="AJ2413" s="99"/>
      <c r="AK2413" s="99"/>
      <c r="AL2413" s="99"/>
      <c r="AM2413" s="99"/>
      <c r="AN2413" s="99"/>
      <c r="AO2413" s="99"/>
      <c r="AP2413" s="99"/>
      <c r="AQ2413" s="99"/>
      <c r="AR2413" s="99"/>
      <c r="AS2413" s="99"/>
      <c r="AT2413" s="99"/>
      <c r="AU2413" s="99"/>
      <c r="AV2413" s="99"/>
      <c r="AW2413" s="99"/>
      <c r="AX2413" s="99"/>
      <c r="AY2413" s="99"/>
    </row>
    <row r="2414" spans="30:51" ht="13">
      <c r="AD2414" s="99"/>
      <c r="AE2414" s="99"/>
      <c r="AF2414" s="99"/>
      <c r="AG2414" s="99"/>
      <c r="AH2414" s="99"/>
      <c r="AI2414" s="99"/>
      <c r="AJ2414" s="99"/>
      <c r="AK2414" s="99"/>
      <c r="AL2414" s="99"/>
      <c r="AM2414" s="99"/>
      <c r="AN2414" s="99"/>
      <c r="AO2414" s="99"/>
      <c r="AP2414" s="99"/>
      <c r="AQ2414" s="99"/>
      <c r="AR2414" s="99"/>
      <c r="AS2414" s="99"/>
      <c r="AT2414" s="99"/>
      <c r="AU2414" s="99"/>
      <c r="AV2414" s="99"/>
      <c r="AW2414" s="99"/>
      <c r="AX2414" s="99"/>
      <c r="AY2414" s="99"/>
    </row>
    <row r="2415" spans="30:51" ht="13">
      <c r="AD2415" s="99"/>
      <c r="AE2415" s="99"/>
      <c r="AF2415" s="99"/>
      <c r="AG2415" s="99"/>
      <c r="AH2415" s="99"/>
      <c r="AI2415" s="99"/>
      <c r="AJ2415" s="99"/>
      <c r="AK2415" s="99"/>
      <c r="AL2415" s="99"/>
      <c r="AM2415" s="99"/>
      <c r="AN2415" s="99"/>
      <c r="AO2415" s="99"/>
      <c r="AP2415" s="99"/>
      <c r="AQ2415" s="99"/>
      <c r="AR2415" s="99"/>
      <c r="AS2415" s="99"/>
      <c r="AT2415" s="99"/>
      <c r="AU2415" s="99"/>
      <c r="AV2415" s="99"/>
      <c r="AW2415" s="99"/>
      <c r="AX2415" s="99"/>
      <c r="AY2415" s="99"/>
    </row>
    <row r="2416" spans="30:51" ht="13">
      <c r="AD2416" s="99"/>
      <c r="AE2416" s="99"/>
      <c r="AF2416" s="99"/>
      <c r="AG2416" s="99"/>
      <c r="AH2416" s="99"/>
      <c r="AI2416" s="99"/>
      <c r="AJ2416" s="99"/>
      <c r="AK2416" s="99"/>
      <c r="AL2416" s="99"/>
      <c r="AM2416" s="99"/>
      <c r="AN2416" s="99"/>
      <c r="AO2416" s="99"/>
      <c r="AP2416" s="99"/>
      <c r="AQ2416" s="99"/>
      <c r="AR2416" s="99"/>
      <c r="AS2416" s="99"/>
      <c r="AT2416" s="99"/>
      <c r="AU2416" s="99"/>
      <c r="AV2416" s="99"/>
      <c r="AW2416" s="99"/>
      <c r="AX2416" s="99"/>
      <c r="AY2416" s="99"/>
    </row>
    <row r="2417" spans="30:51" ht="13">
      <c r="AD2417" s="99"/>
      <c r="AE2417" s="99"/>
      <c r="AF2417" s="99"/>
      <c r="AG2417" s="99"/>
      <c r="AH2417" s="99"/>
      <c r="AI2417" s="99"/>
      <c r="AJ2417" s="99"/>
      <c r="AK2417" s="99"/>
      <c r="AL2417" s="99"/>
      <c r="AM2417" s="99"/>
      <c r="AN2417" s="99"/>
      <c r="AO2417" s="99"/>
      <c r="AP2417" s="99"/>
      <c r="AQ2417" s="99"/>
      <c r="AR2417" s="99"/>
      <c r="AS2417" s="99"/>
      <c r="AT2417" s="99"/>
      <c r="AU2417" s="99"/>
      <c r="AV2417" s="99"/>
      <c r="AW2417" s="99"/>
      <c r="AX2417" s="99"/>
      <c r="AY2417" s="99"/>
    </row>
    <row r="2418" spans="30:51" ht="13">
      <c r="AD2418" s="99"/>
      <c r="AE2418" s="99"/>
      <c r="AF2418" s="99"/>
      <c r="AG2418" s="99"/>
      <c r="AH2418" s="99"/>
      <c r="AI2418" s="99"/>
      <c r="AJ2418" s="99"/>
      <c r="AK2418" s="99"/>
      <c r="AL2418" s="99"/>
      <c r="AM2418" s="99"/>
      <c r="AN2418" s="99"/>
      <c r="AO2418" s="99"/>
      <c r="AP2418" s="99"/>
      <c r="AQ2418" s="99"/>
      <c r="AR2418" s="99"/>
      <c r="AS2418" s="99"/>
      <c r="AT2418" s="99"/>
      <c r="AU2418" s="99"/>
      <c r="AV2418" s="99"/>
      <c r="AW2418" s="99"/>
      <c r="AX2418" s="99"/>
      <c r="AY2418" s="99"/>
    </row>
    <row r="2419" spans="30:51" ht="13">
      <c r="AD2419" s="99"/>
      <c r="AE2419" s="99"/>
      <c r="AF2419" s="99"/>
      <c r="AG2419" s="99"/>
      <c r="AH2419" s="99"/>
      <c r="AI2419" s="99"/>
      <c r="AJ2419" s="99"/>
      <c r="AK2419" s="99"/>
      <c r="AL2419" s="99"/>
      <c r="AM2419" s="99"/>
      <c r="AN2419" s="99"/>
      <c r="AO2419" s="99"/>
      <c r="AP2419" s="99"/>
      <c r="AQ2419" s="99"/>
      <c r="AR2419" s="99"/>
      <c r="AS2419" s="99"/>
      <c r="AT2419" s="99"/>
      <c r="AU2419" s="99"/>
      <c r="AV2419" s="99"/>
      <c r="AW2419" s="99"/>
      <c r="AX2419" s="99"/>
      <c r="AY2419" s="99"/>
    </row>
    <row r="2420" spans="30:51" ht="13">
      <c r="AD2420" s="99"/>
      <c r="AE2420" s="99"/>
      <c r="AF2420" s="99"/>
      <c r="AG2420" s="99"/>
      <c r="AH2420" s="99"/>
      <c r="AI2420" s="99"/>
      <c r="AJ2420" s="99"/>
      <c r="AK2420" s="99"/>
      <c r="AL2420" s="99"/>
      <c r="AM2420" s="99"/>
      <c r="AN2420" s="99"/>
      <c r="AO2420" s="99"/>
      <c r="AP2420" s="99"/>
      <c r="AQ2420" s="99"/>
      <c r="AR2420" s="99"/>
      <c r="AS2420" s="99"/>
      <c r="AT2420" s="99"/>
      <c r="AU2420" s="99"/>
      <c r="AV2420" s="99"/>
      <c r="AW2420" s="99"/>
      <c r="AX2420" s="99"/>
      <c r="AY2420" s="99"/>
    </row>
    <row r="2421" spans="30:51" ht="13">
      <c r="AD2421" s="99"/>
      <c r="AE2421" s="99"/>
      <c r="AF2421" s="99"/>
      <c r="AG2421" s="99"/>
      <c r="AH2421" s="99"/>
      <c r="AI2421" s="99"/>
      <c r="AJ2421" s="99"/>
      <c r="AK2421" s="99"/>
      <c r="AL2421" s="99"/>
      <c r="AM2421" s="99"/>
      <c r="AN2421" s="99"/>
      <c r="AO2421" s="99"/>
      <c r="AP2421" s="99"/>
      <c r="AQ2421" s="99"/>
      <c r="AR2421" s="99"/>
      <c r="AS2421" s="99"/>
      <c r="AT2421" s="99"/>
      <c r="AU2421" s="99"/>
      <c r="AV2421" s="99"/>
      <c r="AW2421" s="99"/>
      <c r="AX2421" s="99"/>
      <c r="AY2421" s="99"/>
    </row>
    <row r="2422" spans="30:51" ht="13">
      <c r="AD2422" s="99"/>
      <c r="AE2422" s="99"/>
      <c r="AF2422" s="99"/>
      <c r="AG2422" s="99"/>
      <c r="AH2422" s="99"/>
      <c r="AI2422" s="99"/>
      <c r="AJ2422" s="99"/>
      <c r="AK2422" s="99"/>
      <c r="AL2422" s="99"/>
      <c r="AM2422" s="99"/>
      <c r="AN2422" s="99"/>
      <c r="AO2422" s="99"/>
      <c r="AP2422" s="99"/>
      <c r="AQ2422" s="99"/>
      <c r="AR2422" s="99"/>
      <c r="AS2422" s="99"/>
      <c r="AT2422" s="99"/>
      <c r="AU2422" s="99"/>
      <c r="AV2422" s="99"/>
      <c r="AW2422" s="99"/>
      <c r="AX2422" s="99"/>
      <c r="AY2422" s="99"/>
    </row>
    <row r="2423" spans="30:51" ht="13">
      <c r="AD2423" s="99"/>
      <c r="AE2423" s="99"/>
      <c r="AF2423" s="99"/>
      <c r="AG2423" s="99"/>
      <c r="AH2423" s="99"/>
      <c r="AI2423" s="99"/>
      <c r="AJ2423" s="99"/>
      <c r="AK2423" s="99"/>
      <c r="AL2423" s="99"/>
      <c r="AM2423" s="99"/>
      <c r="AN2423" s="99"/>
      <c r="AO2423" s="99"/>
      <c r="AP2423" s="99"/>
      <c r="AQ2423" s="99"/>
      <c r="AR2423" s="99"/>
      <c r="AS2423" s="99"/>
      <c r="AT2423" s="99"/>
      <c r="AU2423" s="99"/>
      <c r="AV2423" s="99"/>
      <c r="AW2423" s="99"/>
      <c r="AX2423" s="99"/>
      <c r="AY2423" s="99"/>
    </row>
    <row r="2424" spans="30:51" ht="13">
      <c r="AD2424" s="99"/>
      <c r="AE2424" s="99"/>
      <c r="AF2424" s="99"/>
      <c r="AG2424" s="99"/>
      <c r="AH2424" s="99"/>
      <c r="AI2424" s="99"/>
      <c r="AJ2424" s="99"/>
      <c r="AK2424" s="99"/>
      <c r="AL2424" s="99"/>
      <c r="AM2424" s="99"/>
      <c r="AN2424" s="99"/>
      <c r="AO2424" s="99"/>
      <c r="AP2424" s="99"/>
      <c r="AQ2424" s="99"/>
      <c r="AR2424" s="99"/>
      <c r="AS2424" s="99"/>
      <c r="AT2424" s="99"/>
      <c r="AU2424" s="99"/>
      <c r="AV2424" s="99"/>
      <c r="AW2424" s="99"/>
      <c r="AX2424" s="99"/>
      <c r="AY2424" s="99"/>
    </row>
    <row r="2425" spans="30:51" ht="13">
      <c r="AD2425" s="99"/>
      <c r="AE2425" s="99"/>
      <c r="AF2425" s="99"/>
      <c r="AG2425" s="99"/>
      <c r="AH2425" s="99"/>
      <c r="AI2425" s="99"/>
      <c r="AJ2425" s="99"/>
      <c r="AK2425" s="99"/>
      <c r="AL2425" s="99"/>
      <c r="AM2425" s="99"/>
      <c r="AN2425" s="99"/>
      <c r="AO2425" s="99"/>
      <c r="AP2425" s="99"/>
      <c r="AQ2425" s="99"/>
      <c r="AR2425" s="99"/>
      <c r="AS2425" s="99"/>
      <c r="AT2425" s="99"/>
      <c r="AU2425" s="99"/>
      <c r="AV2425" s="99"/>
      <c r="AW2425" s="99"/>
      <c r="AX2425" s="99"/>
      <c r="AY2425" s="99"/>
    </row>
    <row r="2426" spans="30:51" ht="13">
      <c r="AD2426" s="99"/>
      <c r="AE2426" s="99"/>
      <c r="AF2426" s="99"/>
      <c r="AG2426" s="99"/>
      <c r="AH2426" s="99"/>
      <c r="AI2426" s="99"/>
      <c r="AJ2426" s="99"/>
      <c r="AK2426" s="99"/>
      <c r="AL2426" s="99"/>
      <c r="AM2426" s="99"/>
      <c r="AN2426" s="99"/>
      <c r="AO2426" s="99"/>
      <c r="AP2426" s="99"/>
      <c r="AQ2426" s="99"/>
      <c r="AR2426" s="99"/>
      <c r="AS2426" s="99"/>
      <c r="AT2426" s="99"/>
      <c r="AU2426" s="99"/>
      <c r="AV2426" s="99"/>
      <c r="AW2426" s="99"/>
      <c r="AX2426" s="99"/>
      <c r="AY2426" s="99"/>
    </row>
    <row r="2427" spans="30:51" ht="13">
      <c r="AD2427" s="99"/>
      <c r="AE2427" s="99"/>
      <c r="AF2427" s="99"/>
      <c r="AG2427" s="99"/>
      <c r="AH2427" s="99"/>
      <c r="AI2427" s="99"/>
      <c r="AJ2427" s="99"/>
      <c r="AK2427" s="99"/>
      <c r="AL2427" s="99"/>
      <c r="AM2427" s="99"/>
      <c r="AN2427" s="99"/>
      <c r="AO2427" s="99"/>
      <c r="AP2427" s="99"/>
      <c r="AQ2427" s="99"/>
      <c r="AR2427" s="99"/>
      <c r="AS2427" s="99"/>
      <c r="AT2427" s="99"/>
      <c r="AU2427" s="99"/>
      <c r="AV2427" s="99"/>
      <c r="AW2427" s="99"/>
      <c r="AX2427" s="99"/>
      <c r="AY2427" s="99"/>
    </row>
    <row r="2428" spans="30:51" ht="13">
      <c r="AD2428" s="99"/>
      <c r="AE2428" s="99"/>
      <c r="AF2428" s="99"/>
      <c r="AG2428" s="99"/>
      <c r="AH2428" s="99"/>
      <c r="AI2428" s="99"/>
      <c r="AJ2428" s="99"/>
      <c r="AK2428" s="99"/>
      <c r="AL2428" s="99"/>
      <c r="AM2428" s="99"/>
      <c r="AN2428" s="99"/>
      <c r="AO2428" s="99"/>
      <c r="AP2428" s="99"/>
      <c r="AQ2428" s="99"/>
      <c r="AR2428" s="99"/>
      <c r="AS2428" s="99"/>
      <c r="AT2428" s="99"/>
      <c r="AU2428" s="99"/>
      <c r="AV2428" s="99"/>
      <c r="AW2428" s="99"/>
      <c r="AX2428" s="99"/>
      <c r="AY2428" s="99"/>
    </row>
    <row r="2429" spans="30:51" ht="13">
      <c r="AD2429" s="99"/>
      <c r="AE2429" s="99"/>
      <c r="AF2429" s="99"/>
      <c r="AG2429" s="99"/>
      <c r="AH2429" s="99"/>
      <c r="AI2429" s="99"/>
      <c r="AJ2429" s="99"/>
      <c r="AK2429" s="99"/>
      <c r="AL2429" s="99"/>
      <c r="AM2429" s="99"/>
      <c r="AN2429" s="99"/>
      <c r="AO2429" s="99"/>
      <c r="AP2429" s="99"/>
      <c r="AQ2429" s="99"/>
      <c r="AR2429" s="99"/>
      <c r="AS2429" s="99"/>
      <c r="AT2429" s="99"/>
      <c r="AU2429" s="99"/>
      <c r="AV2429" s="99"/>
      <c r="AW2429" s="99"/>
      <c r="AX2429" s="99"/>
      <c r="AY2429" s="99"/>
    </row>
    <row r="2430" spans="30:51" ht="13">
      <c r="AD2430" s="99"/>
      <c r="AE2430" s="99"/>
      <c r="AF2430" s="99"/>
      <c r="AG2430" s="99"/>
      <c r="AH2430" s="99"/>
      <c r="AI2430" s="99"/>
      <c r="AJ2430" s="99"/>
      <c r="AK2430" s="99"/>
      <c r="AL2430" s="99"/>
      <c r="AM2430" s="99"/>
      <c r="AN2430" s="99"/>
      <c r="AO2430" s="99"/>
      <c r="AP2430" s="99"/>
      <c r="AQ2430" s="99"/>
      <c r="AR2430" s="99"/>
      <c r="AS2430" s="99"/>
      <c r="AT2430" s="99"/>
      <c r="AU2430" s="99"/>
      <c r="AV2430" s="99"/>
      <c r="AW2430" s="99"/>
      <c r="AX2430" s="99"/>
      <c r="AY2430" s="99"/>
    </row>
    <row r="2431" spans="30:51" ht="13">
      <c r="AD2431" s="99"/>
      <c r="AE2431" s="99"/>
      <c r="AF2431" s="99"/>
      <c r="AG2431" s="99"/>
      <c r="AH2431" s="99"/>
      <c r="AI2431" s="99"/>
      <c r="AJ2431" s="99"/>
      <c r="AK2431" s="99"/>
      <c r="AL2431" s="99"/>
      <c r="AM2431" s="99"/>
      <c r="AN2431" s="99"/>
      <c r="AO2431" s="99"/>
      <c r="AP2431" s="99"/>
      <c r="AQ2431" s="99"/>
      <c r="AR2431" s="99"/>
      <c r="AS2431" s="99"/>
      <c r="AT2431" s="99"/>
      <c r="AU2431" s="99"/>
      <c r="AV2431" s="99"/>
      <c r="AW2431" s="99"/>
      <c r="AX2431" s="99"/>
      <c r="AY2431" s="99"/>
    </row>
    <row r="2432" spans="30:51" ht="13">
      <c r="AD2432" s="99"/>
      <c r="AE2432" s="99"/>
      <c r="AF2432" s="99"/>
      <c r="AG2432" s="99"/>
      <c r="AH2432" s="99"/>
      <c r="AI2432" s="99"/>
      <c r="AJ2432" s="99"/>
      <c r="AK2432" s="99"/>
      <c r="AL2432" s="99"/>
      <c r="AM2432" s="99"/>
      <c r="AN2432" s="99"/>
      <c r="AO2432" s="99"/>
      <c r="AP2432" s="99"/>
      <c r="AQ2432" s="99"/>
      <c r="AR2432" s="99"/>
      <c r="AS2432" s="99"/>
      <c r="AT2432" s="99"/>
      <c r="AU2432" s="99"/>
      <c r="AV2432" s="99"/>
      <c r="AW2432" s="99"/>
      <c r="AX2432" s="99"/>
      <c r="AY2432" s="99"/>
    </row>
    <row r="2433" spans="30:51" ht="13">
      <c r="AD2433" s="99"/>
      <c r="AE2433" s="99"/>
      <c r="AF2433" s="99"/>
      <c r="AG2433" s="99"/>
      <c r="AH2433" s="99"/>
      <c r="AI2433" s="99"/>
      <c r="AJ2433" s="99"/>
      <c r="AK2433" s="99"/>
      <c r="AL2433" s="99"/>
      <c r="AM2433" s="99"/>
      <c r="AN2433" s="99"/>
      <c r="AO2433" s="99"/>
      <c r="AP2433" s="99"/>
      <c r="AQ2433" s="99"/>
      <c r="AR2433" s="99"/>
      <c r="AS2433" s="99"/>
      <c r="AT2433" s="99"/>
      <c r="AU2433" s="99"/>
      <c r="AV2433" s="99"/>
      <c r="AW2433" s="99"/>
      <c r="AX2433" s="99"/>
      <c r="AY2433" s="99"/>
    </row>
    <row r="2434" spans="30:51" ht="13">
      <c r="AD2434" s="99"/>
      <c r="AE2434" s="99"/>
      <c r="AF2434" s="99"/>
      <c r="AG2434" s="99"/>
      <c r="AH2434" s="99"/>
      <c r="AI2434" s="99"/>
      <c r="AJ2434" s="99"/>
      <c r="AK2434" s="99"/>
      <c r="AL2434" s="99"/>
      <c r="AM2434" s="99"/>
      <c r="AN2434" s="99"/>
      <c r="AO2434" s="99"/>
      <c r="AP2434" s="99"/>
      <c r="AQ2434" s="99"/>
      <c r="AR2434" s="99"/>
      <c r="AS2434" s="99"/>
      <c r="AT2434" s="99"/>
      <c r="AU2434" s="99"/>
      <c r="AV2434" s="99"/>
      <c r="AW2434" s="99"/>
      <c r="AX2434" s="99"/>
      <c r="AY2434" s="99"/>
    </row>
    <row r="2435" spans="30:51" ht="13">
      <c r="AD2435" s="99"/>
      <c r="AE2435" s="99"/>
      <c r="AF2435" s="99"/>
      <c r="AG2435" s="99"/>
      <c r="AH2435" s="99"/>
      <c r="AI2435" s="99"/>
      <c r="AJ2435" s="99"/>
      <c r="AK2435" s="99"/>
      <c r="AL2435" s="99"/>
      <c r="AM2435" s="99"/>
      <c r="AN2435" s="99"/>
      <c r="AO2435" s="99"/>
      <c r="AP2435" s="99"/>
      <c r="AQ2435" s="99"/>
      <c r="AR2435" s="99"/>
      <c r="AS2435" s="99"/>
      <c r="AT2435" s="99"/>
      <c r="AU2435" s="99"/>
      <c r="AV2435" s="99"/>
      <c r="AW2435" s="99"/>
      <c r="AX2435" s="99"/>
      <c r="AY2435" s="99"/>
    </row>
    <row r="2436" spans="30:51" ht="13">
      <c r="AD2436" s="99"/>
      <c r="AE2436" s="99"/>
      <c r="AF2436" s="99"/>
      <c r="AG2436" s="99"/>
      <c r="AH2436" s="99"/>
      <c r="AI2436" s="99"/>
      <c r="AJ2436" s="99"/>
      <c r="AK2436" s="99"/>
      <c r="AL2436" s="99"/>
      <c r="AM2436" s="99"/>
      <c r="AN2436" s="99"/>
      <c r="AO2436" s="99"/>
      <c r="AP2436" s="99"/>
      <c r="AQ2436" s="99"/>
      <c r="AR2436" s="99"/>
      <c r="AS2436" s="99"/>
      <c r="AT2436" s="99"/>
      <c r="AU2436" s="99"/>
      <c r="AV2436" s="99"/>
      <c r="AW2436" s="99"/>
      <c r="AX2436" s="99"/>
      <c r="AY2436" s="99"/>
    </row>
    <row r="2437" spans="30:51" ht="13">
      <c r="AD2437" s="99"/>
      <c r="AE2437" s="99"/>
      <c r="AF2437" s="99"/>
      <c r="AG2437" s="99"/>
      <c r="AH2437" s="99"/>
      <c r="AI2437" s="99"/>
      <c r="AJ2437" s="99"/>
      <c r="AK2437" s="99"/>
      <c r="AL2437" s="99"/>
      <c r="AM2437" s="99"/>
      <c r="AN2437" s="99"/>
      <c r="AO2437" s="99"/>
      <c r="AP2437" s="99"/>
      <c r="AQ2437" s="99"/>
      <c r="AR2437" s="99"/>
      <c r="AS2437" s="99"/>
      <c r="AT2437" s="99"/>
      <c r="AU2437" s="99"/>
      <c r="AV2437" s="99"/>
      <c r="AW2437" s="99"/>
      <c r="AX2437" s="99"/>
      <c r="AY2437" s="99"/>
    </row>
    <row r="2438" spans="30:51" ht="13">
      <c r="AD2438" s="99"/>
      <c r="AE2438" s="99"/>
      <c r="AF2438" s="99"/>
      <c r="AG2438" s="99"/>
      <c r="AH2438" s="99"/>
      <c r="AI2438" s="99"/>
      <c r="AJ2438" s="99"/>
      <c r="AK2438" s="99"/>
      <c r="AL2438" s="99"/>
      <c r="AM2438" s="99"/>
      <c r="AN2438" s="99"/>
      <c r="AO2438" s="99"/>
      <c r="AP2438" s="99"/>
      <c r="AQ2438" s="99"/>
      <c r="AR2438" s="99"/>
      <c r="AS2438" s="99"/>
      <c r="AT2438" s="99"/>
      <c r="AU2438" s="99"/>
      <c r="AV2438" s="99"/>
      <c r="AW2438" s="99"/>
      <c r="AX2438" s="99"/>
      <c r="AY2438" s="99"/>
    </row>
    <row r="2439" spans="30:51" ht="13">
      <c r="AD2439" s="99"/>
      <c r="AE2439" s="99"/>
      <c r="AF2439" s="99"/>
      <c r="AG2439" s="99"/>
      <c r="AH2439" s="99"/>
      <c r="AI2439" s="99"/>
      <c r="AJ2439" s="99"/>
      <c r="AK2439" s="99"/>
      <c r="AL2439" s="99"/>
      <c r="AM2439" s="99"/>
      <c r="AN2439" s="99"/>
      <c r="AO2439" s="99"/>
      <c r="AP2439" s="99"/>
      <c r="AQ2439" s="99"/>
      <c r="AR2439" s="99"/>
      <c r="AS2439" s="99"/>
      <c r="AT2439" s="99"/>
      <c r="AU2439" s="99"/>
      <c r="AV2439" s="99"/>
      <c r="AW2439" s="99"/>
      <c r="AX2439" s="99"/>
      <c r="AY2439" s="99"/>
    </row>
    <row r="2440" spans="30:51" ht="13">
      <c r="AD2440" s="99"/>
      <c r="AE2440" s="99"/>
      <c r="AF2440" s="99"/>
      <c r="AG2440" s="99"/>
      <c r="AH2440" s="99"/>
      <c r="AI2440" s="99"/>
      <c r="AJ2440" s="99"/>
      <c r="AK2440" s="99"/>
      <c r="AL2440" s="99"/>
      <c r="AM2440" s="99"/>
      <c r="AN2440" s="99"/>
      <c r="AO2440" s="99"/>
      <c r="AP2440" s="99"/>
      <c r="AQ2440" s="99"/>
      <c r="AR2440" s="99"/>
      <c r="AS2440" s="99"/>
      <c r="AT2440" s="99"/>
      <c r="AU2440" s="99"/>
      <c r="AV2440" s="99"/>
      <c r="AW2440" s="99"/>
      <c r="AX2440" s="99"/>
      <c r="AY2440" s="99"/>
    </row>
    <row r="2441" spans="30:51" ht="13">
      <c r="AD2441" s="99"/>
      <c r="AE2441" s="99"/>
      <c r="AF2441" s="99"/>
      <c r="AG2441" s="99"/>
      <c r="AH2441" s="99"/>
      <c r="AI2441" s="99"/>
      <c r="AJ2441" s="99"/>
      <c r="AK2441" s="99"/>
      <c r="AL2441" s="99"/>
      <c r="AM2441" s="99"/>
      <c r="AN2441" s="99"/>
      <c r="AO2441" s="99"/>
      <c r="AP2441" s="99"/>
      <c r="AQ2441" s="99"/>
      <c r="AR2441" s="99"/>
      <c r="AS2441" s="99"/>
      <c r="AT2441" s="99"/>
      <c r="AU2441" s="99"/>
      <c r="AV2441" s="99"/>
      <c r="AW2441" s="99"/>
      <c r="AX2441" s="99"/>
      <c r="AY2441" s="99"/>
    </row>
    <row r="2442" spans="30:51" ht="13">
      <c r="AD2442" s="99"/>
      <c r="AE2442" s="99"/>
      <c r="AF2442" s="99"/>
      <c r="AG2442" s="99"/>
      <c r="AH2442" s="99"/>
      <c r="AI2442" s="99"/>
      <c r="AJ2442" s="99"/>
      <c r="AK2442" s="99"/>
      <c r="AL2442" s="99"/>
      <c r="AM2442" s="99"/>
      <c r="AN2442" s="99"/>
      <c r="AO2442" s="99"/>
      <c r="AP2442" s="99"/>
      <c r="AQ2442" s="99"/>
      <c r="AR2442" s="99"/>
      <c r="AS2442" s="99"/>
      <c r="AT2442" s="99"/>
      <c r="AU2442" s="99"/>
      <c r="AV2442" s="99"/>
      <c r="AW2442" s="99"/>
      <c r="AX2442" s="99"/>
      <c r="AY2442" s="99"/>
    </row>
    <row r="2443" spans="30:51" ht="13">
      <c r="AD2443" s="99"/>
      <c r="AE2443" s="99"/>
      <c r="AF2443" s="99"/>
      <c r="AG2443" s="99"/>
      <c r="AH2443" s="99"/>
      <c r="AI2443" s="99"/>
      <c r="AJ2443" s="99"/>
      <c r="AK2443" s="99"/>
      <c r="AL2443" s="99"/>
      <c r="AM2443" s="99"/>
      <c r="AN2443" s="99"/>
      <c r="AO2443" s="99"/>
      <c r="AP2443" s="99"/>
      <c r="AQ2443" s="99"/>
      <c r="AR2443" s="99"/>
      <c r="AS2443" s="99"/>
      <c r="AT2443" s="99"/>
      <c r="AU2443" s="99"/>
      <c r="AV2443" s="99"/>
      <c r="AW2443" s="99"/>
      <c r="AX2443" s="99"/>
      <c r="AY2443" s="99"/>
    </row>
    <row r="2444" spans="30:51" ht="13">
      <c r="AD2444" s="99"/>
      <c r="AE2444" s="99"/>
      <c r="AF2444" s="99"/>
      <c r="AG2444" s="99"/>
      <c r="AH2444" s="99"/>
      <c r="AI2444" s="99"/>
      <c r="AJ2444" s="99"/>
      <c r="AK2444" s="99"/>
      <c r="AL2444" s="99"/>
      <c r="AM2444" s="99"/>
      <c r="AN2444" s="99"/>
      <c r="AO2444" s="99"/>
      <c r="AP2444" s="99"/>
      <c r="AQ2444" s="99"/>
      <c r="AR2444" s="99"/>
      <c r="AS2444" s="99"/>
      <c r="AT2444" s="99"/>
      <c r="AU2444" s="99"/>
      <c r="AV2444" s="99"/>
      <c r="AW2444" s="99"/>
      <c r="AX2444" s="99"/>
      <c r="AY2444" s="99"/>
    </row>
    <row r="2445" spans="30:51" ht="13">
      <c r="AD2445" s="99"/>
      <c r="AE2445" s="99"/>
      <c r="AF2445" s="99"/>
      <c r="AG2445" s="99"/>
      <c r="AH2445" s="99"/>
      <c r="AI2445" s="99"/>
      <c r="AJ2445" s="99"/>
      <c r="AK2445" s="99"/>
      <c r="AL2445" s="99"/>
      <c r="AM2445" s="99"/>
      <c r="AN2445" s="99"/>
      <c r="AO2445" s="99"/>
      <c r="AP2445" s="99"/>
      <c r="AQ2445" s="99"/>
      <c r="AR2445" s="99"/>
      <c r="AS2445" s="99"/>
      <c r="AT2445" s="99"/>
      <c r="AU2445" s="99"/>
      <c r="AV2445" s="99"/>
      <c r="AW2445" s="99"/>
      <c r="AX2445" s="99"/>
      <c r="AY2445" s="99"/>
    </row>
    <row r="2446" spans="30:51" ht="13">
      <c r="AD2446" s="99"/>
      <c r="AE2446" s="99"/>
      <c r="AF2446" s="99"/>
      <c r="AG2446" s="99"/>
      <c r="AH2446" s="99"/>
      <c r="AI2446" s="99"/>
      <c r="AJ2446" s="99"/>
      <c r="AK2446" s="99"/>
      <c r="AL2446" s="99"/>
      <c r="AM2446" s="99"/>
      <c r="AN2446" s="99"/>
      <c r="AO2446" s="99"/>
      <c r="AP2446" s="99"/>
      <c r="AQ2446" s="99"/>
      <c r="AR2446" s="99"/>
      <c r="AS2446" s="99"/>
      <c r="AT2446" s="99"/>
      <c r="AU2446" s="99"/>
      <c r="AV2446" s="99"/>
      <c r="AW2446" s="99"/>
      <c r="AX2446" s="99"/>
      <c r="AY2446" s="99"/>
    </row>
    <row r="2447" spans="30:51" ht="13">
      <c r="AD2447" s="99"/>
      <c r="AE2447" s="99"/>
      <c r="AF2447" s="99"/>
      <c r="AG2447" s="99"/>
      <c r="AH2447" s="99"/>
      <c r="AI2447" s="99"/>
      <c r="AJ2447" s="99"/>
      <c r="AK2447" s="99"/>
      <c r="AL2447" s="99"/>
      <c r="AM2447" s="99"/>
      <c r="AN2447" s="99"/>
      <c r="AO2447" s="99"/>
      <c r="AP2447" s="99"/>
      <c r="AQ2447" s="99"/>
      <c r="AR2447" s="99"/>
      <c r="AS2447" s="99"/>
      <c r="AT2447" s="99"/>
      <c r="AU2447" s="99"/>
      <c r="AV2447" s="99"/>
      <c r="AW2447" s="99"/>
      <c r="AX2447" s="99"/>
      <c r="AY2447" s="99"/>
    </row>
    <row r="2448" spans="30:51" ht="13">
      <c r="AD2448" s="99"/>
      <c r="AE2448" s="99"/>
      <c r="AF2448" s="99"/>
      <c r="AG2448" s="99"/>
      <c r="AH2448" s="99"/>
      <c r="AI2448" s="99"/>
      <c r="AJ2448" s="99"/>
      <c r="AK2448" s="99"/>
      <c r="AL2448" s="99"/>
      <c r="AM2448" s="99"/>
      <c r="AN2448" s="99"/>
      <c r="AO2448" s="99"/>
      <c r="AP2448" s="99"/>
      <c r="AQ2448" s="99"/>
      <c r="AR2448" s="99"/>
      <c r="AS2448" s="99"/>
      <c r="AT2448" s="99"/>
      <c r="AU2448" s="99"/>
      <c r="AV2448" s="99"/>
      <c r="AW2448" s="99"/>
      <c r="AX2448" s="99"/>
      <c r="AY2448" s="99"/>
    </row>
    <row r="2449" spans="30:51" ht="13">
      <c r="AD2449" s="99"/>
      <c r="AE2449" s="99"/>
      <c r="AF2449" s="99"/>
      <c r="AG2449" s="99"/>
      <c r="AH2449" s="99"/>
      <c r="AI2449" s="99"/>
      <c r="AJ2449" s="99"/>
      <c r="AK2449" s="99"/>
      <c r="AL2449" s="99"/>
      <c r="AM2449" s="99"/>
      <c r="AN2449" s="99"/>
      <c r="AO2449" s="99"/>
      <c r="AP2449" s="99"/>
      <c r="AQ2449" s="99"/>
      <c r="AR2449" s="99"/>
      <c r="AS2449" s="99"/>
      <c r="AT2449" s="99"/>
      <c r="AU2449" s="99"/>
      <c r="AV2449" s="99"/>
      <c r="AW2449" s="99"/>
      <c r="AX2449" s="99"/>
      <c r="AY2449" s="99"/>
    </row>
    <row r="2450" spans="30:51" ht="13">
      <c r="AD2450" s="99"/>
      <c r="AE2450" s="99"/>
      <c r="AF2450" s="99"/>
      <c r="AG2450" s="99"/>
      <c r="AH2450" s="99"/>
      <c r="AI2450" s="99"/>
      <c r="AJ2450" s="99"/>
      <c r="AK2450" s="99"/>
      <c r="AL2450" s="99"/>
      <c r="AM2450" s="99"/>
      <c r="AN2450" s="99"/>
      <c r="AO2450" s="99"/>
      <c r="AP2450" s="99"/>
      <c r="AQ2450" s="99"/>
      <c r="AR2450" s="99"/>
      <c r="AS2450" s="99"/>
      <c r="AT2450" s="99"/>
      <c r="AU2450" s="99"/>
      <c r="AV2450" s="99"/>
      <c r="AW2450" s="99"/>
      <c r="AX2450" s="99"/>
      <c r="AY2450" s="99"/>
    </row>
    <row r="2451" spans="30:51" ht="13">
      <c r="AD2451" s="99"/>
      <c r="AE2451" s="99"/>
      <c r="AF2451" s="99"/>
      <c r="AG2451" s="99"/>
      <c r="AH2451" s="99"/>
      <c r="AI2451" s="99"/>
      <c r="AJ2451" s="99"/>
      <c r="AK2451" s="99"/>
      <c r="AL2451" s="99"/>
      <c r="AM2451" s="99"/>
      <c r="AN2451" s="99"/>
      <c r="AO2451" s="99"/>
      <c r="AP2451" s="99"/>
      <c r="AQ2451" s="99"/>
      <c r="AR2451" s="99"/>
      <c r="AS2451" s="99"/>
      <c r="AT2451" s="99"/>
      <c r="AU2451" s="99"/>
      <c r="AV2451" s="99"/>
      <c r="AW2451" s="99"/>
      <c r="AX2451" s="99"/>
      <c r="AY2451" s="99"/>
    </row>
    <row r="2452" spans="30:51" ht="13">
      <c r="AD2452" s="99"/>
      <c r="AE2452" s="99"/>
      <c r="AF2452" s="99"/>
      <c r="AG2452" s="99"/>
      <c r="AH2452" s="99"/>
      <c r="AI2452" s="99"/>
      <c r="AJ2452" s="99"/>
      <c r="AK2452" s="99"/>
      <c r="AL2452" s="99"/>
      <c r="AM2452" s="99"/>
      <c r="AN2452" s="99"/>
      <c r="AO2452" s="99"/>
      <c r="AP2452" s="99"/>
      <c r="AQ2452" s="99"/>
      <c r="AR2452" s="99"/>
      <c r="AS2452" s="99"/>
      <c r="AT2452" s="99"/>
      <c r="AU2452" s="99"/>
      <c r="AV2452" s="99"/>
      <c r="AW2452" s="99"/>
      <c r="AX2452" s="99"/>
      <c r="AY2452" s="99"/>
    </row>
    <row r="2453" spans="30:51" ht="13">
      <c r="AD2453" s="99"/>
      <c r="AE2453" s="99"/>
      <c r="AF2453" s="99"/>
      <c r="AG2453" s="99"/>
      <c r="AH2453" s="99"/>
      <c r="AI2453" s="99"/>
      <c r="AJ2453" s="99"/>
      <c r="AK2453" s="99"/>
      <c r="AL2453" s="99"/>
      <c r="AM2453" s="99"/>
      <c r="AN2453" s="99"/>
      <c r="AO2453" s="99"/>
      <c r="AP2453" s="99"/>
      <c r="AQ2453" s="99"/>
      <c r="AR2453" s="99"/>
      <c r="AS2453" s="99"/>
      <c r="AT2453" s="99"/>
      <c r="AU2453" s="99"/>
      <c r="AV2453" s="99"/>
      <c r="AW2453" s="99"/>
      <c r="AX2453" s="99"/>
      <c r="AY2453" s="99"/>
    </row>
    <row r="2454" spans="30:51" ht="13">
      <c r="AD2454" s="99"/>
      <c r="AE2454" s="99"/>
      <c r="AF2454" s="99"/>
      <c r="AG2454" s="99"/>
      <c r="AH2454" s="99"/>
      <c r="AI2454" s="99"/>
      <c r="AJ2454" s="99"/>
      <c r="AK2454" s="99"/>
      <c r="AL2454" s="99"/>
      <c r="AM2454" s="99"/>
      <c r="AN2454" s="99"/>
      <c r="AO2454" s="99"/>
      <c r="AP2454" s="99"/>
      <c r="AQ2454" s="99"/>
      <c r="AR2454" s="99"/>
      <c r="AS2454" s="99"/>
      <c r="AT2454" s="99"/>
      <c r="AU2454" s="99"/>
      <c r="AV2454" s="99"/>
      <c r="AW2454" s="99"/>
      <c r="AX2454" s="99"/>
      <c r="AY2454" s="99"/>
    </row>
    <row r="2455" spans="30:51" ht="13">
      <c r="AD2455" s="99"/>
      <c r="AE2455" s="99"/>
      <c r="AF2455" s="99"/>
      <c r="AG2455" s="99"/>
      <c r="AH2455" s="99"/>
      <c r="AI2455" s="99"/>
      <c r="AJ2455" s="99"/>
      <c r="AK2455" s="99"/>
      <c r="AL2455" s="99"/>
      <c r="AM2455" s="99"/>
      <c r="AN2455" s="99"/>
      <c r="AO2455" s="99"/>
      <c r="AP2455" s="99"/>
      <c r="AQ2455" s="99"/>
      <c r="AR2455" s="99"/>
      <c r="AS2455" s="99"/>
      <c r="AT2455" s="99"/>
      <c r="AU2455" s="99"/>
      <c r="AV2455" s="99"/>
      <c r="AW2455" s="99"/>
      <c r="AX2455" s="99"/>
      <c r="AY2455" s="99"/>
    </row>
    <row r="2456" spans="30:51" ht="13">
      <c r="AD2456" s="99"/>
      <c r="AE2456" s="99"/>
      <c r="AF2456" s="99"/>
      <c r="AG2456" s="99"/>
      <c r="AH2456" s="99"/>
      <c r="AI2456" s="99"/>
      <c r="AJ2456" s="99"/>
      <c r="AK2456" s="99"/>
      <c r="AL2456" s="99"/>
      <c r="AM2456" s="99"/>
      <c r="AN2456" s="99"/>
      <c r="AO2456" s="99"/>
      <c r="AP2456" s="99"/>
      <c r="AQ2456" s="99"/>
      <c r="AR2456" s="99"/>
      <c r="AS2456" s="99"/>
      <c r="AT2456" s="99"/>
      <c r="AU2456" s="99"/>
      <c r="AV2456" s="99"/>
      <c r="AW2456" s="99"/>
      <c r="AX2456" s="99"/>
      <c r="AY2456" s="99"/>
    </row>
    <row r="2457" spans="30:51" ht="13">
      <c r="AD2457" s="99"/>
      <c r="AE2457" s="99"/>
      <c r="AF2457" s="99"/>
      <c r="AG2457" s="99"/>
      <c r="AH2457" s="99"/>
      <c r="AI2457" s="99"/>
      <c r="AJ2457" s="99"/>
      <c r="AK2457" s="99"/>
      <c r="AL2457" s="99"/>
      <c r="AM2457" s="99"/>
      <c r="AN2457" s="99"/>
      <c r="AO2457" s="99"/>
      <c r="AP2457" s="99"/>
      <c r="AQ2457" s="99"/>
      <c r="AR2457" s="99"/>
      <c r="AS2457" s="99"/>
      <c r="AT2457" s="99"/>
      <c r="AU2457" s="99"/>
      <c r="AV2457" s="99"/>
      <c r="AW2457" s="99"/>
      <c r="AX2457" s="99"/>
      <c r="AY2457" s="99"/>
    </row>
    <row r="2458" spans="30:51" ht="13">
      <c r="AD2458" s="99"/>
      <c r="AE2458" s="99"/>
      <c r="AF2458" s="99"/>
      <c r="AG2458" s="99"/>
      <c r="AH2458" s="99"/>
      <c r="AI2458" s="99"/>
      <c r="AJ2458" s="99"/>
      <c r="AK2458" s="99"/>
      <c r="AL2458" s="99"/>
      <c r="AM2458" s="99"/>
      <c r="AN2458" s="99"/>
      <c r="AO2458" s="99"/>
      <c r="AP2458" s="99"/>
      <c r="AQ2458" s="99"/>
      <c r="AR2458" s="99"/>
      <c r="AS2458" s="99"/>
      <c r="AT2458" s="99"/>
      <c r="AU2458" s="99"/>
      <c r="AV2458" s="99"/>
      <c r="AW2458" s="99"/>
      <c r="AX2458" s="99"/>
      <c r="AY2458" s="99"/>
    </row>
    <row r="2459" spans="30:51" ht="13">
      <c r="AD2459" s="99"/>
      <c r="AE2459" s="99"/>
      <c r="AF2459" s="99"/>
      <c r="AG2459" s="99"/>
      <c r="AH2459" s="99"/>
      <c r="AI2459" s="99"/>
      <c r="AJ2459" s="99"/>
      <c r="AK2459" s="99"/>
      <c r="AL2459" s="99"/>
      <c r="AM2459" s="99"/>
      <c r="AN2459" s="99"/>
      <c r="AO2459" s="99"/>
      <c r="AP2459" s="99"/>
      <c r="AQ2459" s="99"/>
      <c r="AR2459" s="99"/>
      <c r="AS2459" s="99"/>
      <c r="AT2459" s="99"/>
      <c r="AU2459" s="99"/>
      <c r="AV2459" s="99"/>
      <c r="AW2459" s="99"/>
      <c r="AX2459" s="99"/>
      <c r="AY2459" s="99"/>
    </row>
    <row r="2460" spans="30:51" ht="13">
      <c r="AD2460" s="99"/>
      <c r="AE2460" s="99"/>
      <c r="AF2460" s="99"/>
      <c r="AG2460" s="99"/>
      <c r="AH2460" s="99"/>
      <c r="AI2460" s="99"/>
      <c r="AJ2460" s="99"/>
      <c r="AK2460" s="99"/>
      <c r="AL2460" s="99"/>
      <c r="AM2460" s="99"/>
      <c r="AN2460" s="99"/>
      <c r="AO2460" s="99"/>
      <c r="AP2460" s="99"/>
      <c r="AQ2460" s="99"/>
      <c r="AR2460" s="99"/>
      <c r="AS2460" s="99"/>
      <c r="AT2460" s="99"/>
      <c r="AU2460" s="99"/>
      <c r="AV2460" s="99"/>
      <c r="AW2460" s="99"/>
      <c r="AX2460" s="99"/>
      <c r="AY2460" s="99"/>
    </row>
    <row r="2461" spans="30:51" ht="13">
      <c r="AD2461" s="99"/>
      <c r="AE2461" s="99"/>
      <c r="AF2461" s="99"/>
      <c r="AG2461" s="99"/>
      <c r="AH2461" s="99"/>
      <c r="AI2461" s="99"/>
      <c r="AJ2461" s="99"/>
      <c r="AK2461" s="99"/>
      <c r="AL2461" s="99"/>
      <c r="AM2461" s="99"/>
      <c r="AN2461" s="99"/>
      <c r="AO2461" s="99"/>
      <c r="AP2461" s="99"/>
      <c r="AQ2461" s="99"/>
      <c r="AR2461" s="99"/>
      <c r="AS2461" s="99"/>
      <c r="AT2461" s="99"/>
      <c r="AU2461" s="99"/>
      <c r="AV2461" s="99"/>
      <c r="AW2461" s="99"/>
      <c r="AX2461" s="99"/>
      <c r="AY2461" s="99"/>
    </row>
    <row r="2462" spans="30:51" ht="13">
      <c r="AD2462" s="99"/>
      <c r="AE2462" s="99"/>
      <c r="AF2462" s="99"/>
      <c r="AG2462" s="99"/>
      <c r="AH2462" s="99"/>
      <c r="AI2462" s="99"/>
      <c r="AJ2462" s="99"/>
      <c r="AK2462" s="99"/>
      <c r="AL2462" s="99"/>
      <c r="AM2462" s="99"/>
      <c r="AN2462" s="99"/>
      <c r="AO2462" s="99"/>
      <c r="AP2462" s="99"/>
      <c r="AQ2462" s="99"/>
      <c r="AR2462" s="99"/>
      <c r="AS2462" s="99"/>
      <c r="AT2462" s="99"/>
      <c r="AU2462" s="99"/>
      <c r="AV2462" s="99"/>
      <c r="AW2462" s="99"/>
      <c r="AX2462" s="99"/>
      <c r="AY2462" s="99"/>
    </row>
    <row r="2463" spans="30:51" ht="13">
      <c r="AD2463" s="99"/>
      <c r="AE2463" s="99"/>
      <c r="AF2463" s="99"/>
      <c r="AG2463" s="99"/>
      <c r="AH2463" s="99"/>
      <c r="AI2463" s="99"/>
      <c r="AJ2463" s="99"/>
      <c r="AK2463" s="99"/>
      <c r="AL2463" s="99"/>
      <c r="AM2463" s="99"/>
      <c r="AN2463" s="99"/>
      <c r="AO2463" s="99"/>
      <c r="AP2463" s="99"/>
      <c r="AQ2463" s="99"/>
      <c r="AR2463" s="99"/>
      <c r="AS2463" s="99"/>
      <c r="AT2463" s="99"/>
      <c r="AU2463" s="99"/>
      <c r="AV2463" s="99"/>
      <c r="AW2463" s="99"/>
      <c r="AX2463" s="99"/>
      <c r="AY2463" s="99"/>
    </row>
    <row r="2464" spans="30:51" ht="13">
      <c r="AD2464" s="99"/>
      <c r="AE2464" s="99"/>
      <c r="AF2464" s="99"/>
      <c r="AG2464" s="99"/>
      <c r="AH2464" s="99"/>
      <c r="AI2464" s="99"/>
      <c r="AJ2464" s="99"/>
      <c r="AK2464" s="99"/>
      <c r="AL2464" s="99"/>
      <c r="AM2464" s="99"/>
      <c r="AN2464" s="99"/>
      <c r="AO2464" s="99"/>
      <c r="AP2464" s="99"/>
      <c r="AQ2464" s="99"/>
      <c r="AR2464" s="99"/>
      <c r="AS2464" s="99"/>
      <c r="AT2464" s="99"/>
      <c r="AU2464" s="99"/>
      <c r="AV2464" s="99"/>
      <c r="AW2464" s="99"/>
      <c r="AX2464" s="99"/>
      <c r="AY2464" s="99"/>
    </row>
    <row r="2465" spans="30:51" ht="13">
      <c r="AD2465" s="99"/>
      <c r="AE2465" s="99"/>
      <c r="AF2465" s="99"/>
      <c r="AG2465" s="99"/>
      <c r="AH2465" s="99"/>
      <c r="AI2465" s="99"/>
      <c r="AJ2465" s="99"/>
      <c r="AK2465" s="99"/>
      <c r="AL2465" s="99"/>
      <c r="AM2465" s="99"/>
      <c r="AN2465" s="99"/>
      <c r="AO2465" s="99"/>
      <c r="AP2465" s="99"/>
      <c r="AQ2465" s="99"/>
      <c r="AR2465" s="99"/>
      <c r="AS2465" s="99"/>
      <c r="AT2465" s="99"/>
      <c r="AU2465" s="99"/>
      <c r="AV2465" s="99"/>
      <c r="AW2465" s="99"/>
      <c r="AX2465" s="99"/>
      <c r="AY2465" s="99"/>
    </row>
    <row r="2466" spans="30:51" ht="13">
      <c r="AD2466" s="99"/>
      <c r="AE2466" s="99"/>
      <c r="AF2466" s="99"/>
      <c r="AG2466" s="99"/>
      <c r="AH2466" s="99"/>
      <c r="AI2466" s="99"/>
      <c r="AJ2466" s="99"/>
      <c r="AK2466" s="99"/>
      <c r="AL2466" s="99"/>
      <c r="AM2466" s="99"/>
      <c r="AN2466" s="99"/>
      <c r="AO2466" s="99"/>
      <c r="AP2466" s="99"/>
      <c r="AQ2466" s="99"/>
      <c r="AR2466" s="99"/>
      <c r="AS2466" s="99"/>
      <c r="AT2466" s="99"/>
      <c r="AU2466" s="99"/>
      <c r="AV2466" s="99"/>
      <c r="AW2466" s="99"/>
      <c r="AX2466" s="99"/>
      <c r="AY2466" s="99"/>
    </row>
    <row r="2467" spans="30:51" ht="13">
      <c r="AD2467" s="99"/>
      <c r="AE2467" s="99"/>
      <c r="AF2467" s="99"/>
      <c r="AG2467" s="99"/>
      <c r="AH2467" s="99"/>
      <c r="AI2467" s="99"/>
      <c r="AJ2467" s="99"/>
      <c r="AK2467" s="99"/>
      <c r="AL2467" s="99"/>
      <c r="AM2467" s="99"/>
      <c r="AN2467" s="99"/>
      <c r="AO2467" s="99"/>
      <c r="AP2467" s="99"/>
      <c r="AQ2467" s="99"/>
      <c r="AR2467" s="99"/>
      <c r="AS2467" s="99"/>
      <c r="AT2467" s="99"/>
      <c r="AU2467" s="99"/>
      <c r="AV2467" s="99"/>
      <c r="AW2467" s="99"/>
      <c r="AX2467" s="99"/>
      <c r="AY2467" s="99"/>
    </row>
    <row r="2468" spans="30:51" ht="13">
      <c r="AD2468" s="99"/>
      <c r="AE2468" s="99"/>
      <c r="AF2468" s="99"/>
      <c r="AG2468" s="99"/>
      <c r="AH2468" s="99"/>
      <c r="AI2468" s="99"/>
      <c r="AJ2468" s="99"/>
      <c r="AK2468" s="99"/>
      <c r="AL2468" s="99"/>
      <c r="AM2468" s="99"/>
      <c r="AN2468" s="99"/>
      <c r="AO2468" s="99"/>
      <c r="AP2468" s="99"/>
      <c r="AQ2468" s="99"/>
      <c r="AR2468" s="99"/>
      <c r="AS2468" s="99"/>
      <c r="AT2468" s="99"/>
      <c r="AU2468" s="99"/>
      <c r="AV2468" s="99"/>
      <c r="AW2468" s="99"/>
      <c r="AX2468" s="99"/>
      <c r="AY2468" s="99"/>
    </row>
    <row r="2469" spans="30:51" ht="13">
      <c r="AD2469" s="99"/>
      <c r="AE2469" s="99"/>
      <c r="AF2469" s="99"/>
      <c r="AG2469" s="99"/>
      <c r="AH2469" s="99"/>
      <c r="AI2469" s="99"/>
      <c r="AJ2469" s="99"/>
      <c r="AK2469" s="99"/>
      <c r="AL2469" s="99"/>
      <c r="AM2469" s="99"/>
      <c r="AN2469" s="99"/>
      <c r="AO2469" s="99"/>
      <c r="AP2469" s="99"/>
      <c r="AQ2469" s="99"/>
      <c r="AR2469" s="99"/>
      <c r="AS2469" s="99"/>
      <c r="AT2469" s="99"/>
      <c r="AU2469" s="99"/>
      <c r="AV2469" s="99"/>
      <c r="AW2469" s="99"/>
      <c r="AX2469" s="99"/>
      <c r="AY2469" s="99"/>
    </row>
    <row r="2470" spans="30:51" ht="13">
      <c r="AD2470" s="99"/>
      <c r="AE2470" s="99"/>
      <c r="AF2470" s="99"/>
      <c r="AG2470" s="99"/>
      <c r="AH2470" s="99"/>
      <c r="AI2470" s="99"/>
      <c r="AJ2470" s="99"/>
      <c r="AK2470" s="99"/>
      <c r="AL2470" s="99"/>
      <c r="AM2470" s="99"/>
      <c r="AN2470" s="99"/>
      <c r="AO2470" s="99"/>
      <c r="AP2470" s="99"/>
      <c r="AQ2470" s="99"/>
      <c r="AR2470" s="99"/>
      <c r="AS2470" s="99"/>
      <c r="AT2470" s="99"/>
      <c r="AU2470" s="99"/>
      <c r="AV2470" s="99"/>
      <c r="AW2470" s="99"/>
      <c r="AX2470" s="99"/>
      <c r="AY2470" s="99"/>
    </row>
    <row r="2471" spans="30:51" ht="13">
      <c r="AD2471" s="99"/>
      <c r="AE2471" s="99"/>
      <c r="AF2471" s="99"/>
      <c r="AG2471" s="99"/>
      <c r="AH2471" s="99"/>
      <c r="AI2471" s="99"/>
      <c r="AJ2471" s="99"/>
      <c r="AK2471" s="99"/>
      <c r="AL2471" s="99"/>
      <c r="AM2471" s="99"/>
      <c r="AN2471" s="99"/>
      <c r="AO2471" s="99"/>
      <c r="AP2471" s="99"/>
      <c r="AQ2471" s="99"/>
      <c r="AR2471" s="99"/>
      <c r="AS2471" s="99"/>
      <c r="AT2471" s="99"/>
      <c r="AU2471" s="99"/>
      <c r="AV2471" s="99"/>
      <c r="AW2471" s="99"/>
      <c r="AX2471" s="99"/>
      <c r="AY2471" s="99"/>
    </row>
    <row r="2472" spans="30:51" ht="13">
      <c r="AD2472" s="99"/>
      <c r="AE2472" s="99"/>
      <c r="AF2472" s="99"/>
      <c r="AG2472" s="99"/>
      <c r="AH2472" s="99"/>
      <c r="AI2472" s="99"/>
      <c r="AJ2472" s="99"/>
      <c r="AK2472" s="99"/>
      <c r="AL2472" s="99"/>
      <c r="AM2472" s="99"/>
      <c r="AN2472" s="99"/>
      <c r="AO2472" s="99"/>
      <c r="AP2472" s="99"/>
      <c r="AQ2472" s="99"/>
      <c r="AR2472" s="99"/>
      <c r="AS2472" s="99"/>
      <c r="AT2472" s="99"/>
      <c r="AU2472" s="99"/>
      <c r="AV2472" s="99"/>
      <c r="AW2472" s="99"/>
      <c r="AX2472" s="99"/>
      <c r="AY2472" s="99"/>
    </row>
    <row r="2473" spans="30:51" ht="13">
      <c r="AD2473" s="99"/>
      <c r="AE2473" s="99"/>
      <c r="AF2473" s="99"/>
      <c r="AG2473" s="99"/>
      <c r="AH2473" s="99"/>
      <c r="AI2473" s="99"/>
      <c r="AJ2473" s="99"/>
      <c r="AK2473" s="99"/>
      <c r="AL2473" s="99"/>
      <c r="AM2473" s="99"/>
      <c r="AN2473" s="99"/>
      <c r="AO2473" s="99"/>
      <c r="AP2473" s="99"/>
      <c r="AQ2473" s="99"/>
      <c r="AR2473" s="99"/>
      <c r="AS2473" s="99"/>
      <c r="AT2473" s="99"/>
      <c r="AU2473" s="99"/>
      <c r="AV2473" s="99"/>
      <c r="AW2473" s="99"/>
      <c r="AX2473" s="99"/>
      <c r="AY2473" s="99"/>
    </row>
    <row r="2474" spans="30:51" ht="13">
      <c r="AD2474" s="99"/>
      <c r="AE2474" s="99"/>
      <c r="AF2474" s="99"/>
      <c r="AG2474" s="99"/>
      <c r="AH2474" s="99"/>
      <c r="AI2474" s="99"/>
      <c r="AJ2474" s="99"/>
      <c r="AK2474" s="99"/>
      <c r="AL2474" s="99"/>
      <c r="AM2474" s="99"/>
      <c r="AN2474" s="99"/>
      <c r="AO2474" s="99"/>
      <c r="AP2474" s="99"/>
      <c r="AQ2474" s="99"/>
      <c r="AR2474" s="99"/>
      <c r="AS2474" s="99"/>
      <c r="AT2474" s="99"/>
      <c r="AU2474" s="99"/>
      <c r="AV2474" s="99"/>
      <c r="AW2474" s="99"/>
      <c r="AX2474" s="99"/>
      <c r="AY2474" s="99"/>
    </row>
    <row r="2475" spans="30:51" ht="13">
      <c r="AD2475" s="99"/>
      <c r="AE2475" s="99"/>
      <c r="AF2475" s="99"/>
      <c r="AG2475" s="99"/>
      <c r="AH2475" s="99"/>
      <c r="AI2475" s="99"/>
      <c r="AJ2475" s="99"/>
      <c r="AK2475" s="99"/>
      <c r="AL2475" s="99"/>
      <c r="AM2475" s="99"/>
      <c r="AN2475" s="99"/>
      <c r="AO2475" s="99"/>
      <c r="AP2475" s="99"/>
      <c r="AQ2475" s="99"/>
      <c r="AR2475" s="99"/>
      <c r="AS2475" s="99"/>
      <c r="AT2475" s="99"/>
      <c r="AU2475" s="99"/>
      <c r="AV2475" s="99"/>
      <c r="AW2475" s="99"/>
      <c r="AX2475" s="99"/>
      <c r="AY2475" s="99"/>
    </row>
    <row r="2476" spans="30:51" ht="13">
      <c r="AD2476" s="99"/>
      <c r="AE2476" s="99"/>
      <c r="AF2476" s="99"/>
      <c r="AG2476" s="99"/>
      <c r="AH2476" s="99"/>
      <c r="AI2476" s="99"/>
      <c r="AJ2476" s="99"/>
      <c r="AK2476" s="99"/>
      <c r="AL2476" s="99"/>
      <c r="AM2476" s="99"/>
      <c r="AN2476" s="99"/>
      <c r="AO2476" s="99"/>
      <c r="AP2476" s="99"/>
      <c r="AQ2476" s="99"/>
      <c r="AR2476" s="99"/>
      <c r="AS2476" s="99"/>
      <c r="AT2476" s="99"/>
      <c r="AU2476" s="99"/>
      <c r="AV2476" s="99"/>
      <c r="AW2476" s="99"/>
      <c r="AX2476" s="99"/>
      <c r="AY2476" s="99"/>
    </row>
    <row r="2477" spans="30:51" ht="13">
      <c r="AD2477" s="99"/>
      <c r="AE2477" s="99"/>
      <c r="AF2477" s="99"/>
      <c r="AG2477" s="99"/>
      <c r="AH2477" s="99"/>
      <c r="AI2477" s="99"/>
      <c r="AJ2477" s="99"/>
      <c r="AK2477" s="99"/>
      <c r="AL2477" s="99"/>
      <c r="AM2477" s="99"/>
      <c r="AN2477" s="99"/>
      <c r="AO2477" s="99"/>
      <c r="AP2477" s="99"/>
      <c r="AQ2477" s="99"/>
      <c r="AR2477" s="99"/>
      <c r="AS2477" s="99"/>
      <c r="AT2477" s="99"/>
      <c r="AU2477" s="99"/>
      <c r="AV2477" s="99"/>
      <c r="AW2477" s="99"/>
      <c r="AX2477" s="99"/>
      <c r="AY2477" s="99"/>
    </row>
    <row r="2478" spans="30:51" ht="13">
      <c r="AD2478" s="99"/>
      <c r="AE2478" s="99"/>
      <c r="AF2478" s="99"/>
      <c r="AG2478" s="99"/>
      <c r="AH2478" s="99"/>
      <c r="AI2478" s="99"/>
      <c r="AJ2478" s="99"/>
      <c r="AK2478" s="99"/>
      <c r="AL2478" s="99"/>
      <c r="AM2478" s="99"/>
      <c r="AN2478" s="99"/>
      <c r="AO2478" s="99"/>
      <c r="AP2478" s="99"/>
      <c r="AQ2478" s="99"/>
      <c r="AR2478" s="99"/>
      <c r="AS2478" s="99"/>
      <c r="AT2478" s="99"/>
      <c r="AU2478" s="99"/>
      <c r="AV2478" s="99"/>
      <c r="AW2478" s="99"/>
      <c r="AX2478" s="99"/>
      <c r="AY2478" s="99"/>
    </row>
    <row r="2479" spans="30:51" ht="13">
      <c r="AD2479" s="99"/>
      <c r="AE2479" s="99"/>
      <c r="AF2479" s="99"/>
      <c r="AG2479" s="99"/>
      <c r="AH2479" s="99"/>
      <c r="AI2479" s="99"/>
      <c r="AJ2479" s="99"/>
      <c r="AK2479" s="99"/>
      <c r="AL2479" s="99"/>
      <c r="AM2479" s="99"/>
      <c r="AN2479" s="99"/>
      <c r="AO2479" s="99"/>
      <c r="AP2479" s="99"/>
      <c r="AQ2479" s="99"/>
      <c r="AR2479" s="99"/>
      <c r="AS2479" s="99"/>
      <c r="AT2479" s="99"/>
      <c r="AU2479" s="99"/>
      <c r="AV2479" s="99"/>
      <c r="AW2479" s="99"/>
      <c r="AX2479" s="99"/>
      <c r="AY2479" s="99"/>
    </row>
    <row r="2480" spans="30:51" ht="13">
      <c r="AD2480" s="99"/>
      <c r="AE2480" s="99"/>
      <c r="AF2480" s="99"/>
      <c r="AG2480" s="99"/>
      <c r="AH2480" s="99"/>
      <c r="AI2480" s="99"/>
      <c r="AJ2480" s="99"/>
      <c r="AK2480" s="99"/>
      <c r="AL2480" s="99"/>
      <c r="AM2480" s="99"/>
      <c r="AN2480" s="99"/>
      <c r="AO2480" s="99"/>
      <c r="AP2480" s="99"/>
      <c r="AQ2480" s="99"/>
      <c r="AR2480" s="99"/>
      <c r="AS2480" s="99"/>
      <c r="AT2480" s="99"/>
      <c r="AU2480" s="99"/>
      <c r="AV2480" s="99"/>
      <c r="AW2480" s="99"/>
      <c r="AX2480" s="99"/>
      <c r="AY2480" s="99"/>
    </row>
    <row r="2481" spans="30:51" ht="13">
      <c r="AD2481" s="99"/>
      <c r="AE2481" s="99"/>
      <c r="AF2481" s="99"/>
      <c r="AG2481" s="99"/>
      <c r="AH2481" s="99"/>
      <c r="AI2481" s="99"/>
      <c r="AJ2481" s="99"/>
      <c r="AK2481" s="99"/>
      <c r="AL2481" s="99"/>
      <c r="AM2481" s="99"/>
      <c r="AN2481" s="99"/>
      <c r="AO2481" s="99"/>
      <c r="AP2481" s="99"/>
      <c r="AQ2481" s="99"/>
      <c r="AR2481" s="99"/>
      <c r="AS2481" s="99"/>
      <c r="AT2481" s="99"/>
      <c r="AU2481" s="99"/>
      <c r="AV2481" s="99"/>
      <c r="AW2481" s="99"/>
      <c r="AX2481" s="99"/>
      <c r="AY2481" s="99"/>
    </row>
    <row r="2482" spans="30:51" ht="13">
      <c r="AD2482" s="99"/>
      <c r="AE2482" s="99"/>
      <c r="AF2482" s="99"/>
      <c r="AG2482" s="99"/>
      <c r="AH2482" s="99"/>
      <c r="AI2482" s="99"/>
      <c r="AJ2482" s="99"/>
      <c r="AK2482" s="99"/>
      <c r="AL2482" s="99"/>
      <c r="AM2482" s="99"/>
      <c r="AN2482" s="99"/>
      <c r="AO2482" s="99"/>
      <c r="AP2482" s="99"/>
      <c r="AQ2482" s="99"/>
      <c r="AR2482" s="99"/>
      <c r="AS2482" s="99"/>
      <c r="AT2482" s="99"/>
      <c r="AU2482" s="99"/>
      <c r="AV2482" s="99"/>
      <c r="AW2482" s="99"/>
      <c r="AX2482" s="99"/>
      <c r="AY2482" s="99"/>
    </row>
    <row r="2483" spans="30:51" ht="13">
      <c r="AD2483" s="99"/>
      <c r="AE2483" s="99"/>
      <c r="AF2483" s="99"/>
      <c r="AG2483" s="99"/>
      <c r="AH2483" s="99"/>
      <c r="AI2483" s="99"/>
      <c r="AJ2483" s="99"/>
      <c r="AK2483" s="99"/>
      <c r="AL2483" s="99"/>
      <c r="AM2483" s="99"/>
      <c r="AN2483" s="99"/>
      <c r="AO2483" s="99"/>
      <c r="AP2483" s="99"/>
      <c r="AQ2483" s="99"/>
      <c r="AR2483" s="99"/>
      <c r="AS2483" s="99"/>
      <c r="AT2483" s="99"/>
      <c r="AU2483" s="99"/>
      <c r="AV2483" s="99"/>
      <c r="AW2483" s="99"/>
      <c r="AX2483" s="99"/>
      <c r="AY2483" s="99"/>
    </row>
    <row r="2484" spans="30:51" ht="13">
      <c r="AD2484" s="99"/>
      <c r="AE2484" s="99"/>
      <c r="AF2484" s="99"/>
      <c r="AG2484" s="99"/>
      <c r="AH2484" s="99"/>
      <c r="AI2484" s="99"/>
      <c r="AJ2484" s="99"/>
      <c r="AK2484" s="99"/>
      <c r="AL2484" s="99"/>
      <c r="AM2484" s="99"/>
      <c r="AN2484" s="99"/>
      <c r="AO2484" s="99"/>
      <c r="AP2484" s="99"/>
      <c r="AQ2484" s="99"/>
      <c r="AR2484" s="99"/>
      <c r="AS2484" s="99"/>
      <c r="AT2484" s="99"/>
      <c r="AU2484" s="99"/>
      <c r="AV2484" s="99"/>
      <c r="AW2484" s="99"/>
      <c r="AX2484" s="99"/>
      <c r="AY2484" s="99"/>
    </row>
    <row r="2485" spans="30:51" ht="13">
      <c r="AD2485" s="99"/>
      <c r="AE2485" s="99"/>
      <c r="AF2485" s="99"/>
      <c r="AG2485" s="99"/>
      <c r="AH2485" s="99"/>
      <c r="AI2485" s="99"/>
      <c r="AJ2485" s="99"/>
      <c r="AK2485" s="99"/>
      <c r="AL2485" s="99"/>
      <c r="AM2485" s="99"/>
      <c r="AN2485" s="99"/>
      <c r="AO2485" s="99"/>
      <c r="AP2485" s="99"/>
      <c r="AQ2485" s="99"/>
      <c r="AR2485" s="99"/>
      <c r="AS2485" s="99"/>
      <c r="AT2485" s="99"/>
      <c r="AU2485" s="99"/>
      <c r="AV2485" s="99"/>
      <c r="AW2485" s="99"/>
      <c r="AX2485" s="99"/>
      <c r="AY2485" s="99"/>
    </row>
    <row r="2486" spans="30:51" ht="13">
      <c r="AD2486" s="99"/>
      <c r="AE2486" s="99"/>
      <c r="AF2486" s="99"/>
      <c r="AG2486" s="99"/>
      <c r="AH2486" s="99"/>
      <c r="AI2486" s="99"/>
      <c r="AJ2486" s="99"/>
      <c r="AK2486" s="99"/>
      <c r="AL2486" s="99"/>
      <c r="AM2486" s="99"/>
      <c r="AN2486" s="99"/>
      <c r="AO2486" s="99"/>
      <c r="AP2486" s="99"/>
      <c r="AQ2486" s="99"/>
      <c r="AR2486" s="99"/>
      <c r="AS2486" s="99"/>
      <c r="AT2486" s="99"/>
      <c r="AU2486" s="99"/>
      <c r="AV2486" s="99"/>
      <c r="AW2486" s="99"/>
      <c r="AX2486" s="99"/>
      <c r="AY2486" s="99"/>
    </row>
    <row r="2487" spans="30:51" ht="13">
      <c r="AD2487" s="99"/>
      <c r="AE2487" s="99"/>
      <c r="AF2487" s="99"/>
      <c r="AG2487" s="99"/>
      <c r="AH2487" s="99"/>
      <c r="AI2487" s="99"/>
      <c r="AJ2487" s="99"/>
      <c r="AK2487" s="99"/>
      <c r="AL2487" s="99"/>
      <c r="AM2487" s="99"/>
      <c r="AN2487" s="99"/>
      <c r="AO2487" s="99"/>
      <c r="AP2487" s="99"/>
      <c r="AQ2487" s="99"/>
      <c r="AR2487" s="99"/>
      <c r="AS2487" s="99"/>
      <c r="AT2487" s="99"/>
      <c r="AU2487" s="99"/>
      <c r="AV2487" s="99"/>
      <c r="AW2487" s="99"/>
      <c r="AX2487" s="99"/>
      <c r="AY2487" s="99"/>
    </row>
    <row r="2488" spans="30:51" ht="13">
      <c r="AD2488" s="99"/>
      <c r="AE2488" s="99"/>
      <c r="AF2488" s="99"/>
      <c r="AG2488" s="99"/>
      <c r="AH2488" s="99"/>
      <c r="AI2488" s="99"/>
      <c r="AJ2488" s="99"/>
      <c r="AK2488" s="99"/>
      <c r="AL2488" s="99"/>
      <c r="AM2488" s="99"/>
      <c r="AN2488" s="99"/>
      <c r="AO2488" s="99"/>
      <c r="AP2488" s="99"/>
      <c r="AQ2488" s="99"/>
      <c r="AR2488" s="99"/>
      <c r="AS2488" s="99"/>
      <c r="AT2488" s="99"/>
      <c r="AU2488" s="99"/>
      <c r="AV2488" s="99"/>
      <c r="AW2488" s="99"/>
      <c r="AX2488" s="99"/>
      <c r="AY2488" s="99"/>
    </row>
    <row r="2489" spans="30:51" ht="13">
      <c r="AD2489" s="99"/>
      <c r="AE2489" s="99"/>
      <c r="AF2489" s="99"/>
      <c r="AG2489" s="99"/>
      <c r="AH2489" s="99"/>
      <c r="AI2489" s="99"/>
      <c r="AJ2489" s="99"/>
      <c r="AK2489" s="99"/>
      <c r="AL2489" s="99"/>
      <c r="AM2489" s="99"/>
      <c r="AN2489" s="99"/>
      <c r="AO2489" s="99"/>
      <c r="AP2489" s="99"/>
      <c r="AQ2489" s="99"/>
      <c r="AR2489" s="99"/>
      <c r="AS2489" s="99"/>
      <c r="AT2489" s="99"/>
      <c r="AU2489" s="99"/>
      <c r="AV2489" s="99"/>
      <c r="AW2489" s="99"/>
      <c r="AX2489" s="99"/>
      <c r="AY2489" s="99"/>
    </row>
    <row r="2490" spans="30:51" ht="13">
      <c r="AD2490" s="99"/>
      <c r="AE2490" s="99"/>
      <c r="AF2490" s="99"/>
      <c r="AG2490" s="99"/>
      <c r="AH2490" s="99"/>
      <c r="AI2490" s="99"/>
      <c r="AJ2490" s="99"/>
      <c r="AK2490" s="99"/>
      <c r="AL2490" s="99"/>
      <c r="AM2490" s="99"/>
      <c r="AN2490" s="99"/>
      <c r="AO2490" s="99"/>
      <c r="AP2490" s="99"/>
      <c r="AQ2490" s="99"/>
      <c r="AR2490" s="99"/>
      <c r="AS2490" s="99"/>
      <c r="AT2490" s="99"/>
      <c r="AU2490" s="99"/>
      <c r="AV2490" s="99"/>
      <c r="AW2490" s="99"/>
      <c r="AX2490" s="99"/>
      <c r="AY2490" s="99"/>
    </row>
    <row r="2491" spans="30:51" ht="13">
      <c r="AD2491" s="99"/>
      <c r="AE2491" s="99"/>
      <c r="AF2491" s="99"/>
      <c r="AG2491" s="99"/>
      <c r="AH2491" s="99"/>
      <c r="AI2491" s="99"/>
      <c r="AJ2491" s="99"/>
      <c r="AK2491" s="99"/>
      <c r="AL2491" s="99"/>
      <c r="AM2491" s="99"/>
      <c r="AN2491" s="99"/>
      <c r="AO2491" s="99"/>
      <c r="AP2491" s="99"/>
      <c r="AQ2491" s="99"/>
      <c r="AR2491" s="99"/>
      <c r="AS2491" s="99"/>
      <c r="AT2491" s="99"/>
      <c r="AU2491" s="99"/>
      <c r="AV2491" s="99"/>
      <c r="AW2491" s="99"/>
      <c r="AX2491" s="99"/>
      <c r="AY2491" s="99"/>
    </row>
    <row r="2492" spans="30:51" ht="13">
      <c r="AD2492" s="99"/>
      <c r="AE2492" s="99"/>
      <c r="AF2492" s="99"/>
      <c r="AG2492" s="99"/>
      <c r="AH2492" s="99"/>
      <c r="AI2492" s="99"/>
      <c r="AJ2492" s="99"/>
      <c r="AK2492" s="99"/>
      <c r="AL2492" s="99"/>
      <c r="AM2492" s="99"/>
      <c r="AN2492" s="99"/>
      <c r="AO2492" s="99"/>
      <c r="AP2492" s="99"/>
      <c r="AQ2492" s="99"/>
      <c r="AR2492" s="99"/>
      <c r="AS2492" s="99"/>
      <c r="AT2492" s="99"/>
      <c r="AU2492" s="99"/>
      <c r="AV2492" s="99"/>
      <c r="AW2492" s="99"/>
      <c r="AX2492" s="99"/>
      <c r="AY2492" s="99"/>
    </row>
    <row r="2493" spans="30:51" ht="13">
      <c r="AD2493" s="99"/>
      <c r="AE2493" s="99"/>
      <c r="AF2493" s="99"/>
      <c r="AG2493" s="99"/>
      <c r="AH2493" s="99"/>
      <c r="AI2493" s="99"/>
      <c r="AJ2493" s="99"/>
      <c r="AK2493" s="99"/>
      <c r="AL2493" s="99"/>
      <c r="AM2493" s="99"/>
      <c r="AN2493" s="99"/>
      <c r="AO2493" s="99"/>
      <c r="AP2493" s="99"/>
      <c r="AQ2493" s="99"/>
      <c r="AR2493" s="99"/>
      <c r="AS2493" s="99"/>
      <c r="AT2493" s="99"/>
      <c r="AU2493" s="99"/>
      <c r="AV2493" s="99"/>
      <c r="AW2493" s="99"/>
      <c r="AX2493" s="99"/>
      <c r="AY2493" s="99"/>
    </row>
    <row r="2494" spans="30:51" ht="13">
      <c r="AD2494" s="99"/>
      <c r="AE2494" s="99"/>
      <c r="AF2494" s="99"/>
      <c r="AG2494" s="99"/>
      <c r="AH2494" s="99"/>
      <c r="AI2494" s="99"/>
      <c r="AJ2494" s="99"/>
      <c r="AK2494" s="99"/>
      <c r="AL2494" s="99"/>
      <c r="AM2494" s="99"/>
      <c r="AN2494" s="99"/>
      <c r="AO2494" s="99"/>
      <c r="AP2494" s="99"/>
      <c r="AQ2494" s="99"/>
      <c r="AR2494" s="99"/>
      <c r="AS2494" s="99"/>
      <c r="AT2494" s="99"/>
      <c r="AU2494" s="99"/>
      <c r="AV2494" s="99"/>
      <c r="AW2494" s="99"/>
      <c r="AX2494" s="99"/>
      <c r="AY2494" s="99"/>
    </row>
    <row r="2495" spans="30:51" ht="13">
      <c r="AD2495" s="99"/>
      <c r="AE2495" s="99"/>
      <c r="AF2495" s="99"/>
      <c r="AG2495" s="99"/>
      <c r="AH2495" s="99"/>
      <c r="AI2495" s="99"/>
      <c r="AJ2495" s="99"/>
      <c r="AK2495" s="99"/>
      <c r="AL2495" s="99"/>
      <c r="AM2495" s="99"/>
      <c r="AN2495" s="99"/>
      <c r="AO2495" s="99"/>
      <c r="AP2495" s="99"/>
      <c r="AQ2495" s="99"/>
      <c r="AR2495" s="99"/>
      <c r="AS2495" s="99"/>
      <c r="AT2495" s="99"/>
      <c r="AU2495" s="99"/>
      <c r="AV2495" s="99"/>
      <c r="AW2495" s="99"/>
      <c r="AX2495" s="99"/>
      <c r="AY2495" s="99"/>
    </row>
    <row r="2496" spans="30:51" ht="13">
      <c r="AD2496" s="99"/>
      <c r="AE2496" s="99"/>
      <c r="AF2496" s="99"/>
      <c r="AG2496" s="99"/>
      <c r="AH2496" s="99"/>
      <c r="AI2496" s="99"/>
      <c r="AJ2496" s="99"/>
      <c r="AK2496" s="99"/>
      <c r="AL2496" s="99"/>
      <c r="AM2496" s="99"/>
      <c r="AN2496" s="99"/>
      <c r="AO2496" s="99"/>
      <c r="AP2496" s="99"/>
      <c r="AQ2496" s="99"/>
      <c r="AR2496" s="99"/>
      <c r="AS2496" s="99"/>
      <c r="AT2496" s="99"/>
      <c r="AU2496" s="99"/>
      <c r="AV2496" s="99"/>
      <c r="AW2496" s="99"/>
      <c r="AX2496" s="99"/>
      <c r="AY2496" s="99"/>
    </row>
    <row r="2497" spans="30:51" ht="13">
      <c r="AD2497" s="99"/>
      <c r="AE2497" s="99"/>
      <c r="AF2497" s="99"/>
      <c r="AG2497" s="99"/>
      <c r="AH2497" s="99"/>
      <c r="AI2497" s="99"/>
      <c r="AJ2497" s="99"/>
      <c r="AK2497" s="99"/>
      <c r="AL2497" s="99"/>
      <c r="AM2497" s="99"/>
      <c r="AN2497" s="99"/>
      <c r="AO2497" s="99"/>
      <c r="AP2497" s="99"/>
      <c r="AQ2497" s="99"/>
      <c r="AR2497" s="99"/>
      <c r="AS2497" s="99"/>
      <c r="AT2497" s="99"/>
      <c r="AU2497" s="99"/>
      <c r="AV2497" s="99"/>
      <c r="AW2497" s="99"/>
      <c r="AX2497" s="99"/>
      <c r="AY2497" s="99"/>
    </row>
    <row r="2498" spans="30:51" ht="13">
      <c r="AD2498" s="99"/>
      <c r="AE2498" s="99"/>
      <c r="AF2498" s="99"/>
      <c r="AG2498" s="99"/>
      <c r="AH2498" s="99"/>
      <c r="AI2498" s="99"/>
      <c r="AJ2498" s="99"/>
      <c r="AK2498" s="99"/>
      <c r="AL2498" s="99"/>
      <c r="AM2498" s="99"/>
      <c r="AN2498" s="99"/>
      <c r="AO2498" s="99"/>
      <c r="AP2498" s="99"/>
      <c r="AQ2498" s="99"/>
      <c r="AR2498" s="99"/>
      <c r="AS2498" s="99"/>
      <c r="AT2498" s="99"/>
      <c r="AU2498" s="99"/>
      <c r="AV2498" s="99"/>
      <c r="AW2498" s="99"/>
      <c r="AX2498" s="99"/>
      <c r="AY2498" s="99"/>
    </row>
    <row r="2499" spans="30:51" ht="13">
      <c r="AD2499" s="99"/>
      <c r="AE2499" s="99"/>
      <c r="AF2499" s="99"/>
      <c r="AG2499" s="99"/>
      <c r="AH2499" s="99"/>
      <c r="AI2499" s="99"/>
      <c r="AJ2499" s="99"/>
      <c r="AK2499" s="99"/>
      <c r="AL2499" s="99"/>
      <c r="AM2499" s="99"/>
      <c r="AN2499" s="99"/>
      <c r="AO2499" s="99"/>
      <c r="AP2499" s="99"/>
      <c r="AQ2499" s="99"/>
      <c r="AR2499" s="99"/>
      <c r="AS2499" s="99"/>
      <c r="AT2499" s="99"/>
      <c r="AU2499" s="99"/>
      <c r="AV2499" s="99"/>
      <c r="AW2499" s="99"/>
      <c r="AX2499" s="99"/>
      <c r="AY2499" s="99"/>
    </row>
    <row r="2500" spans="30:51" ht="13">
      <c r="AD2500" s="99"/>
      <c r="AE2500" s="99"/>
      <c r="AF2500" s="99"/>
      <c r="AG2500" s="99"/>
      <c r="AH2500" s="99"/>
      <c r="AI2500" s="99"/>
      <c r="AJ2500" s="99"/>
      <c r="AK2500" s="99"/>
      <c r="AL2500" s="99"/>
      <c r="AM2500" s="99"/>
      <c r="AN2500" s="99"/>
      <c r="AO2500" s="99"/>
      <c r="AP2500" s="99"/>
      <c r="AQ2500" s="99"/>
      <c r="AR2500" s="99"/>
      <c r="AS2500" s="99"/>
      <c r="AT2500" s="99"/>
      <c r="AU2500" s="99"/>
      <c r="AV2500" s="99"/>
      <c r="AW2500" s="99"/>
      <c r="AX2500" s="99"/>
      <c r="AY2500" s="99"/>
    </row>
    <row r="2501" spans="30:51" ht="13">
      <c r="AD2501" s="99"/>
      <c r="AE2501" s="99"/>
      <c r="AF2501" s="99"/>
      <c r="AG2501" s="99"/>
      <c r="AH2501" s="99"/>
      <c r="AI2501" s="99"/>
      <c r="AJ2501" s="99"/>
      <c r="AK2501" s="99"/>
      <c r="AL2501" s="99"/>
      <c r="AM2501" s="99"/>
      <c r="AN2501" s="99"/>
      <c r="AO2501" s="99"/>
      <c r="AP2501" s="99"/>
      <c r="AQ2501" s="99"/>
      <c r="AR2501" s="99"/>
      <c r="AS2501" s="99"/>
      <c r="AT2501" s="99"/>
      <c r="AU2501" s="99"/>
      <c r="AV2501" s="99"/>
      <c r="AW2501" s="99"/>
      <c r="AX2501" s="99"/>
      <c r="AY2501" s="99"/>
    </row>
    <row r="2502" spans="30:51" ht="13">
      <c r="AD2502" s="99"/>
      <c r="AE2502" s="99"/>
      <c r="AF2502" s="99"/>
      <c r="AG2502" s="99"/>
      <c r="AH2502" s="99"/>
      <c r="AI2502" s="99"/>
      <c r="AJ2502" s="99"/>
      <c r="AK2502" s="99"/>
      <c r="AL2502" s="99"/>
      <c r="AM2502" s="99"/>
      <c r="AN2502" s="99"/>
      <c r="AO2502" s="99"/>
      <c r="AP2502" s="99"/>
      <c r="AQ2502" s="99"/>
      <c r="AR2502" s="99"/>
      <c r="AS2502" s="99"/>
      <c r="AT2502" s="99"/>
      <c r="AU2502" s="99"/>
      <c r="AV2502" s="99"/>
      <c r="AW2502" s="99"/>
      <c r="AX2502" s="99"/>
      <c r="AY2502" s="99"/>
    </row>
    <row r="2503" spans="30:51" ht="13">
      <c r="AD2503" s="99"/>
      <c r="AE2503" s="99"/>
      <c r="AF2503" s="99"/>
      <c r="AG2503" s="99"/>
      <c r="AH2503" s="99"/>
      <c r="AI2503" s="99"/>
      <c r="AJ2503" s="99"/>
      <c r="AK2503" s="99"/>
      <c r="AL2503" s="99"/>
      <c r="AM2503" s="99"/>
      <c r="AN2503" s="99"/>
      <c r="AO2503" s="99"/>
      <c r="AP2503" s="99"/>
      <c r="AQ2503" s="99"/>
      <c r="AR2503" s="99"/>
      <c r="AS2503" s="99"/>
      <c r="AT2503" s="99"/>
      <c r="AU2503" s="99"/>
      <c r="AV2503" s="99"/>
      <c r="AW2503" s="99"/>
      <c r="AX2503" s="99"/>
      <c r="AY2503" s="99"/>
    </row>
    <row r="2504" spans="30:51" ht="13">
      <c r="AD2504" s="99"/>
      <c r="AE2504" s="99"/>
      <c r="AF2504" s="99"/>
      <c r="AG2504" s="99"/>
      <c r="AH2504" s="99"/>
      <c r="AI2504" s="99"/>
      <c r="AJ2504" s="99"/>
      <c r="AK2504" s="99"/>
      <c r="AL2504" s="99"/>
      <c r="AM2504" s="99"/>
      <c r="AN2504" s="99"/>
      <c r="AO2504" s="99"/>
      <c r="AP2504" s="99"/>
      <c r="AQ2504" s="99"/>
      <c r="AR2504" s="99"/>
      <c r="AS2504" s="99"/>
      <c r="AT2504" s="99"/>
      <c r="AU2504" s="99"/>
      <c r="AV2504" s="99"/>
      <c r="AW2504" s="99"/>
      <c r="AX2504" s="99"/>
      <c r="AY2504" s="99"/>
    </row>
    <row r="2505" spans="30:51" ht="13">
      <c r="AD2505" s="99"/>
      <c r="AE2505" s="99"/>
      <c r="AF2505" s="99"/>
      <c r="AG2505" s="99"/>
      <c r="AH2505" s="99"/>
      <c r="AI2505" s="99"/>
      <c r="AJ2505" s="99"/>
      <c r="AK2505" s="99"/>
      <c r="AL2505" s="99"/>
      <c r="AM2505" s="99"/>
      <c r="AN2505" s="99"/>
      <c r="AO2505" s="99"/>
      <c r="AP2505" s="99"/>
      <c r="AQ2505" s="99"/>
      <c r="AR2505" s="99"/>
      <c r="AS2505" s="99"/>
      <c r="AT2505" s="99"/>
      <c r="AU2505" s="99"/>
      <c r="AV2505" s="99"/>
      <c r="AW2505" s="99"/>
      <c r="AX2505" s="99"/>
      <c r="AY2505" s="99"/>
    </row>
    <row r="2506" spans="30:51" ht="13">
      <c r="AD2506" s="99"/>
      <c r="AE2506" s="99"/>
      <c r="AF2506" s="99"/>
      <c r="AG2506" s="99"/>
      <c r="AH2506" s="99"/>
      <c r="AI2506" s="99"/>
      <c r="AJ2506" s="99"/>
      <c r="AK2506" s="99"/>
      <c r="AL2506" s="99"/>
      <c r="AM2506" s="99"/>
      <c r="AN2506" s="99"/>
      <c r="AO2506" s="99"/>
      <c r="AP2506" s="99"/>
      <c r="AQ2506" s="99"/>
      <c r="AR2506" s="99"/>
      <c r="AS2506" s="99"/>
      <c r="AT2506" s="99"/>
      <c r="AU2506" s="99"/>
      <c r="AV2506" s="99"/>
      <c r="AW2506" s="99"/>
      <c r="AX2506" s="99"/>
      <c r="AY2506" s="99"/>
    </row>
    <row r="2507" spans="30:51" ht="13">
      <c r="AD2507" s="99"/>
      <c r="AE2507" s="99"/>
      <c r="AF2507" s="99"/>
      <c r="AG2507" s="99"/>
      <c r="AH2507" s="99"/>
      <c r="AI2507" s="99"/>
      <c r="AJ2507" s="99"/>
      <c r="AK2507" s="99"/>
      <c r="AL2507" s="99"/>
      <c r="AM2507" s="99"/>
      <c r="AN2507" s="99"/>
      <c r="AO2507" s="99"/>
      <c r="AP2507" s="99"/>
      <c r="AQ2507" s="99"/>
      <c r="AR2507" s="99"/>
      <c r="AS2507" s="99"/>
      <c r="AT2507" s="99"/>
      <c r="AU2507" s="99"/>
      <c r="AV2507" s="99"/>
      <c r="AW2507" s="99"/>
      <c r="AX2507" s="99"/>
      <c r="AY2507" s="99"/>
    </row>
    <row r="2508" spans="30:51" ht="13">
      <c r="AD2508" s="99"/>
      <c r="AE2508" s="99"/>
      <c r="AF2508" s="99"/>
      <c r="AG2508" s="99"/>
      <c r="AH2508" s="99"/>
      <c r="AI2508" s="99"/>
      <c r="AJ2508" s="99"/>
      <c r="AK2508" s="99"/>
      <c r="AL2508" s="99"/>
      <c r="AM2508" s="99"/>
      <c r="AN2508" s="99"/>
      <c r="AO2508" s="99"/>
      <c r="AP2508" s="99"/>
      <c r="AQ2508" s="99"/>
      <c r="AR2508" s="99"/>
      <c r="AS2508" s="99"/>
      <c r="AT2508" s="99"/>
      <c r="AU2508" s="99"/>
      <c r="AV2508" s="99"/>
      <c r="AW2508" s="99"/>
      <c r="AX2508" s="99"/>
      <c r="AY2508" s="99"/>
    </row>
    <row r="2509" spans="30:51" ht="13">
      <c r="AD2509" s="99"/>
      <c r="AE2509" s="99"/>
      <c r="AF2509" s="99"/>
      <c r="AG2509" s="99"/>
      <c r="AH2509" s="99"/>
      <c r="AI2509" s="99"/>
      <c r="AJ2509" s="99"/>
      <c r="AK2509" s="99"/>
      <c r="AL2509" s="99"/>
      <c r="AM2509" s="99"/>
      <c r="AN2509" s="99"/>
      <c r="AO2509" s="99"/>
      <c r="AP2509" s="99"/>
      <c r="AQ2509" s="99"/>
      <c r="AR2509" s="99"/>
      <c r="AS2509" s="99"/>
      <c r="AT2509" s="99"/>
      <c r="AU2509" s="99"/>
      <c r="AV2509" s="99"/>
      <c r="AW2509" s="99"/>
      <c r="AX2509" s="99"/>
      <c r="AY2509" s="99"/>
    </row>
    <row r="2510" spans="30:51" ht="13">
      <c r="AD2510" s="99"/>
      <c r="AE2510" s="99"/>
      <c r="AF2510" s="99"/>
      <c r="AG2510" s="99"/>
      <c r="AH2510" s="99"/>
      <c r="AI2510" s="99"/>
      <c r="AJ2510" s="99"/>
      <c r="AK2510" s="99"/>
      <c r="AL2510" s="99"/>
      <c r="AM2510" s="99"/>
      <c r="AN2510" s="99"/>
      <c r="AO2510" s="99"/>
      <c r="AP2510" s="99"/>
      <c r="AQ2510" s="99"/>
      <c r="AR2510" s="99"/>
      <c r="AS2510" s="99"/>
      <c r="AT2510" s="99"/>
      <c r="AU2510" s="99"/>
      <c r="AV2510" s="99"/>
      <c r="AW2510" s="99"/>
      <c r="AX2510" s="99"/>
      <c r="AY2510" s="99"/>
    </row>
    <row r="2511" spans="30:51" ht="13">
      <c r="AD2511" s="99"/>
      <c r="AE2511" s="99"/>
      <c r="AF2511" s="99"/>
      <c r="AG2511" s="99"/>
      <c r="AH2511" s="99"/>
      <c r="AI2511" s="99"/>
      <c r="AJ2511" s="99"/>
      <c r="AK2511" s="99"/>
      <c r="AL2511" s="99"/>
      <c r="AM2511" s="99"/>
      <c r="AN2511" s="99"/>
      <c r="AO2511" s="99"/>
      <c r="AP2511" s="99"/>
      <c r="AQ2511" s="99"/>
      <c r="AR2511" s="99"/>
      <c r="AS2511" s="99"/>
      <c r="AT2511" s="99"/>
      <c r="AU2511" s="99"/>
      <c r="AV2511" s="99"/>
      <c r="AW2511" s="99"/>
      <c r="AX2511" s="99"/>
      <c r="AY2511" s="99"/>
    </row>
    <row r="2512" spans="30:51" ht="13">
      <c r="AD2512" s="99"/>
      <c r="AE2512" s="99"/>
      <c r="AF2512" s="99"/>
      <c r="AG2512" s="99"/>
      <c r="AH2512" s="99"/>
      <c r="AI2512" s="99"/>
      <c r="AJ2512" s="99"/>
      <c r="AK2512" s="99"/>
      <c r="AL2512" s="99"/>
      <c r="AM2512" s="99"/>
      <c r="AN2512" s="99"/>
      <c r="AO2512" s="99"/>
      <c r="AP2512" s="99"/>
      <c r="AQ2512" s="99"/>
      <c r="AR2512" s="99"/>
      <c r="AS2512" s="99"/>
      <c r="AT2512" s="99"/>
      <c r="AU2512" s="99"/>
      <c r="AV2512" s="99"/>
      <c r="AW2512" s="99"/>
      <c r="AX2512" s="99"/>
      <c r="AY2512" s="99"/>
    </row>
    <row r="2513" spans="30:51" ht="13">
      <c r="AD2513" s="99"/>
      <c r="AE2513" s="99"/>
      <c r="AF2513" s="99"/>
      <c r="AG2513" s="99"/>
      <c r="AH2513" s="99"/>
      <c r="AI2513" s="99"/>
      <c r="AJ2513" s="99"/>
      <c r="AK2513" s="99"/>
      <c r="AL2513" s="99"/>
      <c r="AM2513" s="99"/>
      <c r="AN2513" s="99"/>
      <c r="AO2513" s="99"/>
      <c r="AP2513" s="99"/>
      <c r="AQ2513" s="99"/>
      <c r="AR2513" s="99"/>
      <c r="AS2513" s="99"/>
      <c r="AT2513" s="99"/>
      <c r="AU2513" s="99"/>
      <c r="AV2513" s="99"/>
      <c r="AW2513" s="99"/>
      <c r="AX2513" s="99"/>
      <c r="AY2513" s="99"/>
    </row>
    <row r="2514" spans="30:51" ht="13">
      <c r="AD2514" s="99"/>
      <c r="AE2514" s="99"/>
      <c r="AF2514" s="99"/>
      <c r="AG2514" s="99"/>
      <c r="AH2514" s="99"/>
      <c r="AI2514" s="99"/>
      <c r="AJ2514" s="99"/>
      <c r="AK2514" s="99"/>
      <c r="AL2514" s="99"/>
      <c r="AM2514" s="99"/>
      <c r="AN2514" s="99"/>
      <c r="AO2514" s="99"/>
      <c r="AP2514" s="99"/>
      <c r="AQ2514" s="99"/>
      <c r="AR2514" s="99"/>
      <c r="AS2514" s="99"/>
      <c r="AT2514" s="99"/>
      <c r="AU2514" s="99"/>
      <c r="AV2514" s="99"/>
      <c r="AW2514" s="99"/>
      <c r="AX2514" s="99"/>
      <c r="AY2514" s="99"/>
    </row>
    <row r="2515" spans="30:51" ht="13">
      <c r="AD2515" s="99"/>
      <c r="AE2515" s="99"/>
      <c r="AF2515" s="99"/>
      <c r="AG2515" s="99"/>
      <c r="AH2515" s="99"/>
      <c r="AI2515" s="99"/>
      <c r="AJ2515" s="99"/>
      <c r="AK2515" s="99"/>
      <c r="AL2515" s="99"/>
      <c r="AM2515" s="99"/>
      <c r="AN2515" s="99"/>
      <c r="AO2515" s="99"/>
      <c r="AP2515" s="99"/>
      <c r="AQ2515" s="99"/>
      <c r="AR2515" s="99"/>
      <c r="AS2515" s="99"/>
      <c r="AT2515" s="99"/>
      <c r="AU2515" s="99"/>
      <c r="AV2515" s="99"/>
      <c r="AW2515" s="99"/>
      <c r="AX2515" s="99"/>
      <c r="AY2515" s="99"/>
    </row>
    <row r="2516" spans="30:51" ht="13">
      <c r="AD2516" s="99"/>
      <c r="AE2516" s="99"/>
      <c r="AF2516" s="99"/>
      <c r="AG2516" s="99"/>
      <c r="AH2516" s="99"/>
      <c r="AI2516" s="99"/>
      <c r="AJ2516" s="99"/>
      <c r="AK2516" s="99"/>
      <c r="AL2516" s="99"/>
      <c r="AM2516" s="99"/>
      <c r="AN2516" s="99"/>
      <c r="AO2516" s="99"/>
      <c r="AP2516" s="99"/>
      <c r="AQ2516" s="99"/>
      <c r="AR2516" s="99"/>
      <c r="AS2516" s="99"/>
      <c r="AT2516" s="99"/>
      <c r="AU2516" s="99"/>
      <c r="AV2516" s="99"/>
      <c r="AW2516" s="99"/>
      <c r="AX2516" s="99"/>
      <c r="AY2516" s="99"/>
    </row>
    <row r="2517" spans="30:51" ht="13">
      <c r="AD2517" s="99"/>
      <c r="AE2517" s="99"/>
      <c r="AF2517" s="99"/>
      <c r="AG2517" s="99"/>
      <c r="AH2517" s="99"/>
      <c r="AI2517" s="99"/>
      <c r="AJ2517" s="99"/>
      <c r="AK2517" s="99"/>
      <c r="AL2517" s="99"/>
      <c r="AM2517" s="99"/>
      <c r="AN2517" s="99"/>
      <c r="AO2517" s="99"/>
      <c r="AP2517" s="99"/>
      <c r="AQ2517" s="99"/>
      <c r="AR2517" s="99"/>
      <c r="AS2517" s="99"/>
      <c r="AT2517" s="99"/>
      <c r="AU2517" s="99"/>
      <c r="AV2517" s="99"/>
      <c r="AW2517" s="99"/>
      <c r="AX2517" s="99"/>
      <c r="AY2517" s="99"/>
    </row>
    <row r="2518" spans="30:51" ht="13">
      <c r="AD2518" s="99"/>
      <c r="AE2518" s="99"/>
      <c r="AF2518" s="99"/>
      <c r="AG2518" s="99"/>
      <c r="AH2518" s="99"/>
      <c r="AI2518" s="99"/>
      <c r="AJ2518" s="99"/>
      <c r="AK2518" s="99"/>
      <c r="AL2518" s="99"/>
      <c r="AM2518" s="99"/>
      <c r="AN2518" s="99"/>
      <c r="AO2518" s="99"/>
      <c r="AP2518" s="99"/>
      <c r="AQ2518" s="99"/>
      <c r="AR2518" s="99"/>
      <c r="AS2518" s="99"/>
      <c r="AT2518" s="99"/>
      <c r="AU2518" s="99"/>
      <c r="AV2518" s="99"/>
      <c r="AW2518" s="99"/>
      <c r="AX2518" s="99"/>
      <c r="AY2518" s="99"/>
    </row>
    <row r="2519" spans="30:51" ht="13">
      <c r="AD2519" s="99"/>
      <c r="AE2519" s="99"/>
      <c r="AF2519" s="99"/>
      <c r="AG2519" s="99"/>
      <c r="AH2519" s="99"/>
      <c r="AI2519" s="99"/>
      <c r="AJ2519" s="99"/>
      <c r="AK2519" s="99"/>
      <c r="AL2519" s="99"/>
      <c r="AM2519" s="99"/>
      <c r="AN2519" s="99"/>
      <c r="AO2519" s="99"/>
      <c r="AP2519" s="99"/>
      <c r="AQ2519" s="99"/>
      <c r="AR2519" s="99"/>
      <c r="AS2519" s="99"/>
      <c r="AT2519" s="99"/>
      <c r="AU2519" s="99"/>
      <c r="AV2519" s="99"/>
      <c r="AW2519" s="99"/>
      <c r="AX2519" s="99"/>
      <c r="AY2519" s="99"/>
    </row>
    <row r="2520" spans="30:51" ht="13">
      <c r="AD2520" s="99"/>
      <c r="AE2520" s="99"/>
      <c r="AF2520" s="99"/>
      <c r="AG2520" s="99"/>
      <c r="AH2520" s="99"/>
      <c r="AI2520" s="99"/>
      <c r="AJ2520" s="99"/>
      <c r="AK2520" s="99"/>
      <c r="AL2520" s="99"/>
      <c r="AM2520" s="99"/>
      <c r="AN2520" s="99"/>
      <c r="AO2520" s="99"/>
      <c r="AP2520" s="99"/>
      <c r="AQ2520" s="99"/>
      <c r="AR2520" s="99"/>
      <c r="AS2520" s="99"/>
      <c r="AT2520" s="99"/>
      <c r="AU2520" s="99"/>
      <c r="AV2520" s="99"/>
      <c r="AW2520" s="99"/>
      <c r="AX2520" s="99"/>
      <c r="AY2520" s="99"/>
    </row>
    <row r="2521" spans="30:51" ht="13">
      <c r="AD2521" s="99"/>
      <c r="AE2521" s="99"/>
      <c r="AF2521" s="99"/>
      <c r="AG2521" s="99"/>
      <c r="AH2521" s="99"/>
      <c r="AI2521" s="99"/>
      <c r="AJ2521" s="99"/>
      <c r="AK2521" s="99"/>
      <c r="AL2521" s="99"/>
      <c r="AM2521" s="99"/>
      <c r="AN2521" s="99"/>
      <c r="AO2521" s="99"/>
      <c r="AP2521" s="99"/>
      <c r="AQ2521" s="99"/>
      <c r="AR2521" s="99"/>
      <c r="AS2521" s="99"/>
      <c r="AT2521" s="99"/>
      <c r="AU2521" s="99"/>
      <c r="AV2521" s="99"/>
      <c r="AW2521" s="99"/>
      <c r="AX2521" s="99"/>
      <c r="AY2521" s="99"/>
    </row>
    <row r="2522" spans="30:51" ht="13">
      <c r="AD2522" s="99"/>
      <c r="AE2522" s="99"/>
      <c r="AF2522" s="99"/>
      <c r="AG2522" s="99"/>
      <c r="AH2522" s="99"/>
      <c r="AI2522" s="99"/>
      <c r="AJ2522" s="99"/>
      <c r="AK2522" s="99"/>
      <c r="AL2522" s="99"/>
      <c r="AM2522" s="99"/>
      <c r="AN2522" s="99"/>
      <c r="AO2522" s="99"/>
      <c r="AP2522" s="99"/>
      <c r="AQ2522" s="99"/>
      <c r="AR2522" s="99"/>
      <c r="AS2522" s="99"/>
      <c r="AT2522" s="99"/>
      <c r="AU2522" s="99"/>
      <c r="AV2522" s="99"/>
      <c r="AW2522" s="99"/>
      <c r="AX2522" s="99"/>
      <c r="AY2522" s="99"/>
    </row>
    <row r="2523" spans="30:51" ht="13">
      <c r="AD2523" s="99"/>
      <c r="AE2523" s="99"/>
      <c r="AF2523" s="99"/>
      <c r="AG2523" s="99"/>
      <c r="AH2523" s="99"/>
      <c r="AI2523" s="99"/>
      <c r="AJ2523" s="99"/>
      <c r="AK2523" s="99"/>
      <c r="AL2523" s="99"/>
      <c r="AM2523" s="99"/>
      <c r="AN2523" s="99"/>
      <c r="AO2523" s="99"/>
      <c r="AP2523" s="99"/>
      <c r="AQ2523" s="99"/>
      <c r="AR2523" s="99"/>
      <c r="AS2523" s="99"/>
      <c r="AT2523" s="99"/>
      <c r="AU2523" s="99"/>
      <c r="AV2523" s="99"/>
      <c r="AW2523" s="99"/>
      <c r="AX2523" s="99"/>
      <c r="AY2523" s="99"/>
    </row>
    <row r="2524" spans="30:51" ht="13">
      <c r="AD2524" s="99"/>
      <c r="AE2524" s="99"/>
      <c r="AF2524" s="99"/>
      <c r="AG2524" s="99"/>
      <c r="AH2524" s="99"/>
      <c r="AI2524" s="99"/>
      <c r="AJ2524" s="99"/>
      <c r="AK2524" s="99"/>
      <c r="AL2524" s="99"/>
      <c r="AM2524" s="99"/>
      <c r="AN2524" s="99"/>
      <c r="AO2524" s="99"/>
      <c r="AP2524" s="99"/>
      <c r="AQ2524" s="99"/>
      <c r="AR2524" s="99"/>
      <c r="AS2524" s="99"/>
      <c r="AT2524" s="99"/>
      <c r="AU2524" s="99"/>
      <c r="AV2524" s="99"/>
      <c r="AW2524" s="99"/>
      <c r="AX2524" s="99"/>
      <c r="AY2524" s="99"/>
    </row>
    <row r="2525" spans="30:51" ht="13">
      <c r="AD2525" s="99"/>
      <c r="AE2525" s="99"/>
      <c r="AF2525" s="99"/>
      <c r="AG2525" s="99"/>
      <c r="AH2525" s="99"/>
      <c r="AI2525" s="99"/>
      <c r="AJ2525" s="99"/>
      <c r="AK2525" s="99"/>
      <c r="AL2525" s="99"/>
      <c r="AM2525" s="99"/>
      <c r="AN2525" s="99"/>
      <c r="AO2525" s="99"/>
      <c r="AP2525" s="99"/>
      <c r="AQ2525" s="99"/>
      <c r="AR2525" s="99"/>
      <c r="AS2525" s="99"/>
      <c r="AT2525" s="99"/>
      <c r="AU2525" s="99"/>
      <c r="AV2525" s="99"/>
      <c r="AW2525" s="99"/>
      <c r="AX2525" s="99"/>
      <c r="AY2525" s="99"/>
    </row>
    <row r="2526" spans="30:51" ht="13">
      <c r="AD2526" s="99"/>
      <c r="AE2526" s="99"/>
      <c r="AF2526" s="99"/>
      <c r="AG2526" s="99"/>
      <c r="AH2526" s="99"/>
      <c r="AI2526" s="99"/>
      <c r="AJ2526" s="99"/>
      <c r="AK2526" s="99"/>
      <c r="AL2526" s="99"/>
      <c r="AM2526" s="99"/>
      <c r="AN2526" s="99"/>
      <c r="AO2526" s="99"/>
      <c r="AP2526" s="99"/>
      <c r="AQ2526" s="99"/>
      <c r="AR2526" s="99"/>
      <c r="AS2526" s="99"/>
      <c r="AT2526" s="99"/>
      <c r="AU2526" s="99"/>
      <c r="AV2526" s="99"/>
      <c r="AW2526" s="99"/>
      <c r="AX2526" s="99"/>
      <c r="AY2526" s="99"/>
    </row>
    <row r="2527" spans="30:51" ht="13">
      <c r="AD2527" s="99"/>
      <c r="AE2527" s="99"/>
      <c r="AF2527" s="99"/>
      <c r="AG2527" s="99"/>
      <c r="AH2527" s="99"/>
      <c r="AI2527" s="99"/>
      <c r="AJ2527" s="99"/>
      <c r="AK2527" s="99"/>
      <c r="AL2527" s="99"/>
      <c r="AM2527" s="99"/>
      <c r="AN2527" s="99"/>
      <c r="AO2527" s="99"/>
      <c r="AP2527" s="99"/>
      <c r="AQ2527" s="99"/>
      <c r="AR2527" s="99"/>
      <c r="AS2527" s="99"/>
      <c r="AT2527" s="99"/>
      <c r="AU2527" s="99"/>
      <c r="AV2527" s="99"/>
      <c r="AW2527" s="99"/>
      <c r="AX2527" s="99"/>
      <c r="AY2527" s="99"/>
    </row>
    <row r="2528" spans="30:51" ht="13">
      <c r="AD2528" s="99"/>
      <c r="AE2528" s="99"/>
      <c r="AF2528" s="99"/>
      <c r="AG2528" s="99"/>
      <c r="AH2528" s="99"/>
      <c r="AI2528" s="99"/>
      <c r="AJ2528" s="99"/>
      <c r="AK2528" s="99"/>
      <c r="AL2528" s="99"/>
      <c r="AM2528" s="99"/>
      <c r="AN2528" s="99"/>
      <c r="AO2528" s="99"/>
      <c r="AP2528" s="99"/>
      <c r="AQ2528" s="99"/>
      <c r="AR2528" s="99"/>
      <c r="AS2528" s="99"/>
      <c r="AT2528" s="99"/>
      <c r="AU2528" s="99"/>
      <c r="AV2528" s="99"/>
      <c r="AW2528" s="99"/>
      <c r="AX2528" s="99"/>
      <c r="AY2528" s="99"/>
    </row>
    <row r="2529" spans="30:51" ht="13">
      <c r="AD2529" s="99"/>
      <c r="AE2529" s="99"/>
      <c r="AF2529" s="99"/>
      <c r="AG2529" s="99"/>
      <c r="AH2529" s="99"/>
      <c r="AI2529" s="99"/>
      <c r="AJ2529" s="99"/>
      <c r="AK2529" s="99"/>
      <c r="AL2529" s="99"/>
      <c r="AM2529" s="99"/>
      <c r="AN2529" s="99"/>
      <c r="AO2529" s="99"/>
      <c r="AP2529" s="99"/>
      <c r="AQ2529" s="99"/>
      <c r="AR2529" s="99"/>
      <c r="AS2529" s="99"/>
      <c r="AT2529" s="99"/>
      <c r="AU2529" s="99"/>
      <c r="AV2529" s="99"/>
      <c r="AW2529" s="99"/>
      <c r="AX2529" s="99"/>
      <c r="AY2529" s="99"/>
    </row>
    <row r="2530" spans="30:51" ht="13">
      <c r="AD2530" s="99"/>
      <c r="AE2530" s="99"/>
      <c r="AF2530" s="99"/>
      <c r="AG2530" s="99"/>
      <c r="AH2530" s="99"/>
      <c r="AI2530" s="99"/>
      <c r="AJ2530" s="99"/>
      <c r="AK2530" s="99"/>
      <c r="AL2530" s="99"/>
      <c r="AM2530" s="99"/>
      <c r="AN2530" s="99"/>
      <c r="AO2530" s="99"/>
      <c r="AP2530" s="99"/>
      <c r="AQ2530" s="99"/>
      <c r="AR2530" s="99"/>
      <c r="AS2530" s="99"/>
      <c r="AT2530" s="99"/>
      <c r="AU2530" s="99"/>
      <c r="AV2530" s="99"/>
      <c r="AW2530" s="99"/>
      <c r="AX2530" s="99"/>
      <c r="AY2530" s="99"/>
    </row>
    <row r="2531" spans="30:51" ht="13">
      <c r="AD2531" s="99"/>
      <c r="AE2531" s="99"/>
      <c r="AF2531" s="99"/>
      <c r="AG2531" s="99"/>
      <c r="AH2531" s="99"/>
      <c r="AI2531" s="99"/>
      <c r="AJ2531" s="99"/>
      <c r="AK2531" s="99"/>
      <c r="AL2531" s="99"/>
      <c r="AM2531" s="99"/>
      <c r="AN2531" s="99"/>
      <c r="AO2531" s="99"/>
      <c r="AP2531" s="99"/>
      <c r="AQ2531" s="99"/>
      <c r="AR2531" s="99"/>
      <c r="AS2531" s="99"/>
      <c r="AT2531" s="99"/>
      <c r="AU2531" s="99"/>
      <c r="AV2531" s="99"/>
      <c r="AW2531" s="99"/>
      <c r="AX2531" s="99"/>
      <c r="AY2531" s="99"/>
    </row>
    <row r="2532" spans="30:51" ht="13">
      <c r="AD2532" s="99"/>
      <c r="AE2532" s="99"/>
      <c r="AF2532" s="99"/>
      <c r="AG2532" s="99"/>
      <c r="AH2532" s="99"/>
      <c r="AI2532" s="99"/>
      <c r="AJ2532" s="99"/>
      <c r="AK2532" s="99"/>
      <c r="AL2532" s="99"/>
      <c r="AM2532" s="99"/>
      <c r="AN2532" s="99"/>
      <c r="AO2532" s="99"/>
      <c r="AP2532" s="99"/>
      <c r="AQ2532" s="99"/>
      <c r="AR2532" s="99"/>
      <c r="AS2532" s="99"/>
      <c r="AT2532" s="99"/>
      <c r="AU2532" s="99"/>
      <c r="AV2532" s="99"/>
      <c r="AW2532" s="99"/>
      <c r="AX2532" s="99"/>
      <c r="AY2532" s="99"/>
    </row>
    <row r="2533" spans="30:51" ht="13">
      <c r="AD2533" s="99"/>
      <c r="AE2533" s="99"/>
      <c r="AF2533" s="99"/>
      <c r="AG2533" s="99"/>
      <c r="AH2533" s="99"/>
      <c r="AI2533" s="99"/>
      <c r="AJ2533" s="99"/>
      <c r="AK2533" s="99"/>
      <c r="AL2533" s="99"/>
      <c r="AM2533" s="99"/>
      <c r="AN2533" s="99"/>
      <c r="AO2533" s="99"/>
      <c r="AP2533" s="99"/>
      <c r="AQ2533" s="99"/>
      <c r="AR2533" s="99"/>
      <c r="AS2533" s="99"/>
      <c r="AT2533" s="99"/>
      <c r="AU2533" s="99"/>
      <c r="AV2533" s="99"/>
      <c r="AW2533" s="99"/>
      <c r="AX2533" s="99"/>
      <c r="AY2533" s="99"/>
    </row>
    <row r="2534" spans="30:51" ht="13">
      <c r="AD2534" s="99"/>
      <c r="AE2534" s="99"/>
      <c r="AF2534" s="99"/>
      <c r="AG2534" s="99"/>
      <c r="AH2534" s="99"/>
      <c r="AI2534" s="99"/>
      <c r="AJ2534" s="99"/>
      <c r="AK2534" s="99"/>
      <c r="AL2534" s="99"/>
      <c r="AM2534" s="99"/>
      <c r="AN2534" s="99"/>
      <c r="AO2534" s="99"/>
      <c r="AP2534" s="99"/>
      <c r="AQ2534" s="99"/>
      <c r="AR2534" s="99"/>
      <c r="AS2534" s="99"/>
      <c r="AT2534" s="99"/>
      <c r="AU2534" s="99"/>
      <c r="AV2534" s="99"/>
      <c r="AW2534" s="99"/>
      <c r="AX2534" s="99"/>
      <c r="AY2534" s="99"/>
    </row>
    <row r="2535" spans="30:51" ht="13">
      <c r="AD2535" s="99"/>
      <c r="AE2535" s="99"/>
      <c r="AF2535" s="99"/>
      <c r="AG2535" s="99"/>
      <c r="AH2535" s="99"/>
      <c r="AI2535" s="99"/>
      <c r="AJ2535" s="99"/>
      <c r="AK2535" s="99"/>
      <c r="AL2535" s="99"/>
      <c r="AM2535" s="99"/>
      <c r="AN2535" s="99"/>
      <c r="AO2535" s="99"/>
      <c r="AP2535" s="99"/>
      <c r="AQ2535" s="99"/>
      <c r="AR2535" s="99"/>
      <c r="AS2535" s="99"/>
      <c r="AT2535" s="99"/>
      <c r="AU2535" s="99"/>
      <c r="AV2535" s="99"/>
      <c r="AW2535" s="99"/>
      <c r="AX2535" s="99"/>
      <c r="AY2535" s="99"/>
    </row>
    <row r="2536" spans="30:51" ht="13">
      <c r="AD2536" s="99"/>
      <c r="AE2536" s="99"/>
      <c r="AF2536" s="99"/>
      <c r="AG2536" s="99"/>
      <c r="AH2536" s="99"/>
      <c r="AI2536" s="99"/>
      <c r="AJ2536" s="99"/>
      <c r="AK2536" s="99"/>
      <c r="AL2536" s="99"/>
      <c r="AM2536" s="99"/>
      <c r="AN2536" s="99"/>
      <c r="AO2536" s="99"/>
      <c r="AP2536" s="99"/>
      <c r="AQ2536" s="99"/>
      <c r="AR2536" s="99"/>
      <c r="AS2536" s="99"/>
      <c r="AT2536" s="99"/>
      <c r="AU2536" s="99"/>
      <c r="AV2536" s="99"/>
      <c r="AW2536" s="99"/>
      <c r="AX2536" s="99"/>
      <c r="AY2536" s="99"/>
    </row>
    <row r="2537" spans="30:51" ht="13">
      <c r="AD2537" s="99"/>
      <c r="AE2537" s="99"/>
      <c r="AF2537" s="99"/>
      <c r="AG2537" s="99"/>
      <c r="AH2537" s="99"/>
      <c r="AI2537" s="99"/>
      <c r="AJ2537" s="99"/>
      <c r="AK2537" s="99"/>
      <c r="AL2537" s="99"/>
      <c r="AM2537" s="99"/>
      <c r="AN2537" s="99"/>
      <c r="AO2537" s="99"/>
      <c r="AP2537" s="99"/>
      <c r="AQ2537" s="99"/>
      <c r="AR2537" s="99"/>
      <c r="AS2537" s="99"/>
      <c r="AT2537" s="99"/>
      <c r="AU2537" s="99"/>
      <c r="AV2537" s="99"/>
      <c r="AW2537" s="99"/>
      <c r="AX2537" s="99"/>
      <c r="AY2537" s="99"/>
    </row>
    <row r="2538" spans="30:51" ht="13">
      <c r="AD2538" s="99"/>
      <c r="AE2538" s="99"/>
      <c r="AF2538" s="99"/>
      <c r="AG2538" s="99"/>
      <c r="AH2538" s="99"/>
      <c r="AI2538" s="99"/>
      <c r="AJ2538" s="99"/>
      <c r="AK2538" s="99"/>
      <c r="AL2538" s="99"/>
      <c r="AM2538" s="99"/>
      <c r="AN2538" s="99"/>
      <c r="AO2538" s="99"/>
      <c r="AP2538" s="99"/>
      <c r="AQ2538" s="99"/>
      <c r="AR2538" s="99"/>
      <c r="AS2538" s="99"/>
      <c r="AT2538" s="99"/>
      <c r="AU2538" s="99"/>
      <c r="AV2538" s="99"/>
      <c r="AW2538" s="99"/>
      <c r="AX2538" s="99"/>
      <c r="AY2538" s="99"/>
    </row>
    <row r="2539" spans="30:51" ht="13">
      <c r="AD2539" s="99"/>
      <c r="AE2539" s="99"/>
      <c r="AF2539" s="99"/>
      <c r="AG2539" s="99"/>
      <c r="AH2539" s="99"/>
      <c r="AI2539" s="99"/>
      <c r="AJ2539" s="99"/>
      <c r="AK2539" s="99"/>
      <c r="AL2539" s="99"/>
      <c r="AM2539" s="99"/>
      <c r="AN2539" s="99"/>
      <c r="AO2539" s="99"/>
      <c r="AP2539" s="99"/>
      <c r="AQ2539" s="99"/>
      <c r="AR2539" s="99"/>
      <c r="AS2539" s="99"/>
      <c r="AT2539" s="99"/>
      <c r="AU2539" s="99"/>
      <c r="AV2539" s="99"/>
      <c r="AW2539" s="99"/>
      <c r="AX2539" s="99"/>
      <c r="AY2539" s="99"/>
    </row>
    <row r="2540" spans="30:51" ht="13">
      <c r="AD2540" s="99"/>
      <c r="AE2540" s="99"/>
      <c r="AF2540" s="99"/>
      <c r="AG2540" s="99"/>
      <c r="AH2540" s="99"/>
      <c r="AI2540" s="99"/>
      <c r="AJ2540" s="99"/>
      <c r="AK2540" s="99"/>
      <c r="AL2540" s="99"/>
      <c r="AM2540" s="99"/>
      <c r="AN2540" s="99"/>
      <c r="AO2540" s="99"/>
      <c r="AP2540" s="99"/>
      <c r="AQ2540" s="99"/>
      <c r="AR2540" s="99"/>
      <c r="AS2540" s="99"/>
      <c r="AT2540" s="99"/>
      <c r="AU2540" s="99"/>
      <c r="AV2540" s="99"/>
      <c r="AW2540" s="99"/>
      <c r="AX2540" s="99"/>
      <c r="AY2540" s="99"/>
    </row>
    <row r="2541" spans="30:51" ht="13">
      <c r="AD2541" s="99"/>
      <c r="AE2541" s="99"/>
      <c r="AF2541" s="99"/>
      <c r="AG2541" s="99"/>
      <c r="AH2541" s="99"/>
      <c r="AI2541" s="99"/>
      <c r="AJ2541" s="99"/>
      <c r="AK2541" s="99"/>
      <c r="AL2541" s="99"/>
      <c r="AM2541" s="99"/>
      <c r="AN2541" s="99"/>
      <c r="AO2541" s="99"/>
      <c r="AP2541" s="99"/>
      <c r="AQ2541" s="99"/>
      <c r="AR2541" s="99"/>
      <c r="AS2541" s="99"/>
      <c r="AT2541" s="99"/>
      <c r="AU2541" s="99"/>
      <c r="AV2541" s="99"/>
      <c r="AW2541" s="99"/>
      <c r="AX2541" s="99"/>
      <c r="AY2541" s="99"/>
    </row>
    <row r="2542" spans="30:51" ht="13">
      <c r="AD2542" s="99"/>
      <c r="AE2542" s="99"/>
      <c r="AF2542" s="99"/>
      <c r="AG2542" s="99"/>
      <c r="AH2542" s="99"/>
      <c r="AI2542" s="99"/>
      <c r="AJ2542" s="99"/>
      <c r="AK2542" s="99"/>
      <c r="AL2542" s="99"/>
      <c r="AM2542" s="99"/>
      <c r="AN2542" s="99"/>
      <c r="AO2542" s="99"/>
      <c r="AP2542" s="99"/>
      <c r="AQ2542" s="99"/>
      <c r="AR2542" s="99"/>
      <c r="AS2542" s="99"/>
      <c r="AT2542" s="99"/>
      <c r="AU2542" s="99"/>
      <c r="AV2542" s="99"/>
      <c r="AW2542" s="99"/>
      <c r="AX2542" s="99"/>
      <c r="AY2542" s="99"/>
    </row>
    <row r="2543" spans="30:51" ht="13">
      <c r="AD2543" s="99"/>
      <c r="AE2543" s="99"/>
      <c r="AF2543" s="99"/>
      <c r="AG2543" s="99"/>
      <c r="AH2543" s="99"/>
      <c r="AI2543" s="99"/>
      <c r="AJ2543" s="99"/>
      <c r="AK2543" s="99"/>
      <c r="AL2543" s="99"/>
      <c r="AM2543" s="99"/>
      <c r="AN2543" s="99"/>
      <c r="AO2543" s="99"/>
      <c r="AP2543" s="99"/>
      <c r="AQ2543" s="99"/>
      <c r="AR2543" s="99"/>
      <c r="AS2543" s="99"/>
      <c r="AT2543" s="99"/>
      <c r="AU2543" s="99"/>
      <c r="AV2543" s="99"/>
      <c r="AW2543" s="99"/>
      <c r="AX2543" s="99"/>
      <c r="AY2543" s="99"/>
    </row>
    <row r="2544" spans="30:51" ht="13">
      <c r="AD2544" s="99"/>
      <c r="AE2544" s="99"/>
      <c r="AF2544" s="99"/>
      <c r="AG2544" s="99"/>
      <c r="AH2544" s="99"/>
      <c r="AI2544" s="99"/>
      <c r="AJ2544" s="99"/>
      <c r="AK2544" s="99"/>
      <c r="AL2544" s="99"/>
      <c r="AM2544" s="99"/>
      <c r="AN2544" s="99"/>
      <c r="AO2544" s="99"/>
      <c r="AP2544" s="99"/>
      <c r="AQ2544" s="99"/>
      <c r="AR2544" s="99"/>
      <c r="AS2544" s="99"/>
      <c r="AT2544" s="99"/>
      <c r="AU2544" s="99"/>
      <c r="AV2544" s="99"/>
      <c r="AW2544" s="99"/>
      <c r="AX2544" s="99"/>
      <c r="AY2544" s="99"/>
    </row>
    <row r="2545" spans="30:51" ht="13">
      <c r="AD2545" s="99"/>
      <c r="AE2545" s="99"/>
      <c r="AF2545" s="99"/>
      <c r="AG2545" s="99"/>
      <c r="AH2545" s="99"/>
      <c r="AI2545" s="99"/>
      <c r="AJ2545" s="99"/>
      <c r="AK2545" s="99"/>
      <c r="AL2545" s="99"/>
      <c r="AM2545" s="99"/>
      <c r="AN2545" s="99"/>
      <c r="AO2545" s="99"/>
      <c r="AP2545" s="99"/>
      <c r="AQ2545" s="99"/>
      <c r="AR2545" s="99"/>
      <c r="AS2545" s="99"/>
      <c r="AT2545" s="99"/>
      <c r="AU2545" s="99"/>
      <c r="AV2545" s="99"/>
      <c r="AW2545" s="99"/>
      <c r="AX2545" s="99"/>
      <c r="AY2545" s="99"/>
    </row>
    <row r="2546" spans="30:51" ht="13">
      <c r="AD2546" s="99"/>
      <c r="AE2546" s="99"/>
      <c r="AF2546" s="99"/>
      <c r="AG2546" s="99"/>
      <c r="AH2546" s="99"/>
      <c r="AI2546" s="99"/>
      <c r="AJ2546" s="99"/>
      <c r="AK2546" s="99"/>
      <c r="AL2546" s="99"/>
      <c r="AM2546" s="99"/>
      <c r="AN2546" s="99"/>
      <c r="AO2546" s="99"/>
      <c r="AP2546" s="99"/>
      <c r="AQ2546" s="99"/>
      <c r="AR2546" s="99"/>
      <c r="AS2546" s="99"/>
      <c r="AT2546" s="99"/>
      <c r="AU2546" s="99"/>
      <c r="AV2546" s="99"/>
      <c r="AW2546" s="99"/>
      <c r="AX2546" s="99"/>
      <c r="AY2546" s="99"/>
    </row>
    <row r="2547" spans="30:51" ht="13">
      <c r="AD2547" s="99"/>
      <c r="AE2547" s="99"/>
      <c r="AF2547" s="99"/>
      <c r="AG2547" s="99"/>
      <c r="AH2547" s="99"/>
      <c r="AI2547" s="99"/>
      <c r="AJ2547" s="99"/>
      <c r="AK2547" s="99"/>
      <c r="AL2547" s="99"/>
      <c r="AM2547" s="99"/>
      <c r="AN2547" s="99"/>
      <c r="AO2547" s="99"/>
      <c r="AP2547" s="99"/>
      <c r="AQ2547" s="99"/>
      <c r="AR2547" s="99"/>
      <c r="AS2547" s="99"/>
      <c r="AT2547" s="99"/>
      <c r="AU2547" s="99"/>
      <c r="AV2547" s="99"/>
      <c r="AW2547" s="99"/>
      <c r="AX2547" s="99"/>
      <c r="AY2547" s="99"/>
    </row>
    <row r="2548" spans="30:51" ht="13">
      <c r="AD2548" s="99"/>
      <c r="AE2548" s="99"/>
      <c r="AF2548" s="99"/>
      <c r="AG2548" s="99"/>
      <c r="AH2548" s="99"/>
      <c r="AI2548" s="99"/>
      <c r="AJ2548" s="99"/>
      <c r="AK2548" s="99"/>
      <c r="AL2548" s="99"/>
      <c r="AM2548" s="99"/>
      <c r="AN2548" s="99"/>
      <c r="AO2548" s="99"/>
      <c r="AP2548" s="99"/>
      <c r="AQ2548" s="99"/>
      <c r="AR2548" s="99"/>
      <c r="AS2548" s="99"/>
      <c r="AT2548" s="99"/>
      <c r="AU2548" s="99"/>
      <c r="AV2548" s="99"/>
      <c r="AW2548" s="99"/>
      <c r="AX2548" s="99"/>
      <c r="AY2548" s="99"/>
    </row>
  </sheetData>
  <sheetProtection algorithmName="SHA-512" hashValue="w/ZK6tuPo7nDicEnLw8kf3q8bJlAEnKj6LFSyK6mTAP8QRX3EbZwcuIelSkWtwLqLokxU78sfjDnsd7+r+Xvvw==" saltValue="GIp7hJzo0YNxGf0k/tjWLA==" spinCount="100000" sheet="1" objects="1" scenarios="1"/>
  <dataConsolidate/>
  <mergeCells count="134">
    <mergeCell ref="G92:G93"/>
    <mergeCell ref="E93:F93"/>
    <mergeCell ref="I122:K125"/>
    <mergeCell ref="L122:N125"/>
    <mergeCell ref="I126:K129"/>
    <mergeCell ref="L126:N129"/>
    <mergeCell ref="L119:N121"/>
    <mergeCell ref="E147:F147"/>
    <mergeCell ref="E148:F148"/>
    <mergeCell ref="E94:F94"/>
    <mergeCell ref="E95:F95"/>
    <mergeCell ref="E96:F96"/>
    <mergeCell ref="E104:F104"/>
    <mergeCell ref="E106:F106"/>
    <mergeCell ref="E107:F107"/>
    <mergeCell ref="E99:F99"/>
    <mergeCell ref="E102:F102"/>
    <mergeCell ref="E101:F101"/>
    <mergeCell ref="E103:F103"/>
    <mergeCell ref="E100:F100"/>
    <mergeCell ref="I117:N118"/>
    <mergeCell ref="I119:K121"/>
    <mergeCell ref="E85:F85"/>
    <mergeCell ref="E86:F86"/>
    <mergeCell ref="E144:F144"/>
    <mergeCell ref="E138:F138"/>
    <mergeCell ref="E141:F141"/>
    <mergeCell ref="E131:F131"/>
    <mergeCell ref="E123:F123"/>
    <mergeCell ref="E146:F146"/>
    <mergeCell ref="E124:F124"/>
    <mergeCell ref="E125:F125"/>
    <mergeCell ref="E126:F126"/>
    <mergeCell ref="E137:F137"/>
    <mergeCell ref="E127:F127"/>
    <mergeCell ref="E135:F135"/>
    <mergeCell ref="E139:F139"/>
    <mergeCell ref="E142:F142"/>
    <mergeCell ref="E118:F118"/>
    <mergeCell ref="E105:F105"/>
    <mergeCell ref="E111:F111"/>
    <mergeCell ref="E112:F112"/>
    <mergeCell ref="E115:F115"/>
    <mergeCell ref="E117:F117"/>
    <mergeCell ref="E128:F128"/>
    <mergeCell ref="E151:F151"/>
    <mergeCell ref="E161:F161"/>
    <mergeCell ref="E165:F165"/>
    <mergeCell ref="E171:F171"/>
    <mergeCell ref="E162:F162"/>
    <mergeCell ref="E129:F129"/>
    <mergeCell ref="E143:F143"/>
    <mergeCell ref="E136:F136"/>
    <mergeCell ref="E134:F134"/>
    <mergeCell ref="E132:F132"/>
    <mergeCell ref="E133:F133"/>
    <mergeCell ref="E153:G153"/>
    <mergeCell ref="E158:G158"/>
    <mergeCell ref="E166:F166"/>
    <mergeCell ref="E167:F167"/>
    <mergeCell ref="E169:F169"/>
    <mergeCell ref="E168:F168"/>
    <mergeCell ref="E185:F185"/>
    <mergeCell ref="D21:D22"/>
    <mergeCell ref="D23:D24"/>
    <mergeCell ref="E180:F180"/>
    <mergeCell ref="E177:F177"/>
    <mergeCell ref="E155:F155"/>
    <mergeCell ref="E163:F163"/>
    <mergeCell ref="E164:F164"/>
    <mergeCell ref="E178:F178"/>
    <mergeCell ref="E79:F79"/>
    <mergeCell ref="E170:F170"/>
    <mergeCell ref="E156:F156"/>
    <mergeCell ref="C184:D184"/>
    <mergeCell ref="E184:F184"/>
    <mergeCell ref="E31:F31"/>
    <mergeCell ref="C121:D121"/>
    <mergeCell ref="C179:D179"/>
    <mergeCell ref="E68:G68"/>
    <mergeCell ref="E74:G74"/>
    <mergeCell ref="E88:G88"/>
    <mergeCell ref="E81:G81"/>
    <mergeCell ref="E109:G109"/>
    <mergeCell ref="E113:G113"/>
    <mergeCell ref="E120:F120"/>
    <mergeCell ref="C171:D171"/>
    <mergeCell ref="C172:D172"/>
    <mergeCell ref="E91:F91"/>
    <mergeCell ref="E92:F92"/>
    <mergeCell ref="E98:F98"/>
    <mergeCell ref="I18:N19"/>
    <mergeCell ref="L28:N31"/>
    <mergeCell ref="L32:N34"/>
    <mergeCell ref="I25:K25"/>
    <mergeCell ref="L21:N24"/>
    <mergeCell ref="L25:N27"/>
    <mergeCell ref="E76:F76"/>
    <mergeCell ref="E77:F77"/>
    <mergeCell ref="E160:F160"/>
    <mergeCell ref="E83:F83"/>
    <mergeCell ref="E72:F72"/>
    <mergeCell ref="E78:F78"/>
    <mergeCell ref="E172:F172"/>
    <mergeCell ref="E121:F121"/>
    <mergeCell ref="E59:F59"/>
    <mergeCell ref="E64:F64"/>
    <mergeCell ref="E65:F65"/>
    <mergeCell ref="E66:F66"/>
    <mergeCell ref="E61:F61"/>
    <mergeCell ref="E182:G182"/>
    <mergeCell ref="E179:F179"/>
    <mergeCell ref="E54:F54"/>
    <mergeCell ref="E56:F56"/>
    <mergeCell ref="E51:F51"/>
    <mergeCell ref="E52:F52"/>
    <mergeCell ref="E34:F34"/>
    <mergeCell ref="E36:F36"/>
    <mergeCell ref="E37:F37"/>
    <mergeCell ref="E38:F38"/>
    <mergeCell ref="E39:F39"/>
    <mergeCell ref="E35:F35"/>
    <mergeCell ref="E40:F40"/>
    <mergeCell ref="E46:F46"/>
    <mergeCell ref="E45:F45"/>
    <mergeCell ref="E60:F60"/>
    <mergeCell ref="E48:F48"/>
    <mergeCell ref="E47:F47"/>
    <mergeCell ref="E175:G175"/>
    <mergeCell ref="E173:F173"/>
    <mergeCell ref="E55:F55"/>
    <mergeCell ref="E84:F84"/>
    <mergeCell ref="E149:F149"/>
    <mergeCell ref="E150:F150"/>
  </mergeCells>
  <phoneticPr fontId="33" type="noConversion"/>
  <conditionalFormatting sqref="C124:D126">
    <cfRule type="expression" dxfId="17" priority="6">
      <formula>IF($E$123="Yes",1, 0)</formula>
    </cfRule>
  </conditionalFormatting>
  <conditionalFormatting sqref="C132:D134">
    <cfRule type="expression" dxfId="16" priority="5">
      <formula>IF($E$131="Yes", 1, 0)</formula>
    </cfRule>
  </conditionalFormatting>
  <conditionalFormatting sqref="E52">
    <cfRule type="expression" dxfId="15" priority="20">
      <formula>$F$53=TRUE</formula>
    </cfRule>
  </conditionalFormatting>
  <conditionalFormatting sqref="E54 E128:F128 E141:F144 E146:E151">
    <cfRule type="containsErrors" dxfId="14" priority="22">
      <formula>ISERROR(E54)</formula>
    </cfRule>
  </conditionalFormatting>
  <conditionalFormatting sqref="E54:F54">
    <cfRule type="expression" dxfId="13" priority="18">
      <formula>$F$53=TRUE</formula>
    </cfRule>
  </conditionalFormatting>
  <conditionalFormatting sqref="E56:F56">
    <cfRule type="expression" dxfId="12" priority="17">
      <formula>$F$53=TRUE</formula>
    </cfRule>
    <cfRule type="containsErrors" dxfId="11" priority="28">
      <formula>ISERROR(E56)</formula>
    </cfRule>
  </conditionalFormatting>
  <conditionalFormatting sqref="E111:F111">
    <cfRule type="containsErrors" dxfId="10" priority="27">
      <formula>ISERROR(E111)</formula>
    </cfRule>
  </conditionalFormatting>
  <conditionalFormatting sqref="E115:F116">
    <cfRule type="cellIs" dxfId="9" priority="14" operator="equal">
      <formula>0</formula>
    </cfRule>
    <cfRule type="containsErrors" dxfId="8" priority="21">
      <formula>ISERROR(E115)</formula>
    </cfRule>
  </conditionalFormatting>
  <conditionalFormatting sqref="E118:F118">
    <cfRule type="containsErrors" dxfId="7" priority="4">
      <formula>ISERROR(E118)</formula>
    </cfRule>
  </conditionalFormatting>
  <conditionalFormatting sqref="E136:F136">
    <cfRule type="containsErrors" dxfId="6" priority="23">
      <formula>ISERROR(E136)</formula>
    </cfRule>
  </conditionalFormatting>
  <conditionalFormatting sqref="E162:F162">
    <cfRule type="containsErrors" dxfId="5" priority="25">
      <formula>ISERROR(E162)</formula>
    </cfRule>
  </conditionalFormatting>
  <conditionalFormatting sqref="E163:F163">
    <cfRule type="cellIs" dxfId="4" priority="11" operator="equal">
      <formula>0</formula>
    </cfRule>
  </conditionalFormatting>
  <conditionalFormatting sqref="E164:F164">
    <cfRule type="containsErrors" dxfId="3" priority="26">
      <formula>ISERROR(E164)</formula>
    </cfRule>
  </conditionalFormatting>
  <conditionalFormatting sqref="F44">
    <cfRule type="cellIs" dxfId="2" priority="1" operator="lessThan">
      <formula>1</formula>
    </cfRule>
    <cfRule type="cellIs" dxfId="1" priority="2" operator="greaterThan">
      <formula>1</formula>
    </cfRule>
    <cfRule type="cellIs" dxfId="0" priority="3" operator="greaterThan">
      <formula>100</formula>
    </cfRule>
  </conditionalFormatting>
  <dataValidations count="16">
    <dataValidation type="list" allowBlank="1" showInputMessage="1" showErrorMessage="1" sqref="F41:F43" xr:uid="{00000000-0002-0000-0000-000000000000}">
      <formula1>"5%,10%,15%,20%,25%,30%,35%,40%,45%,50%,55%,60%,65%,70%,75%,80%,85%,90%,95%,100%"</formula1>
    </dataValidation>
    <dataValidation type="list" allowBlank="1" showInputMessage="1" showErrorMessage="1" sqref="E40:F40" xr:uid="{00000000-0002-0000-0000-000001000000}">
      <formula1>"11A,2A,2B,3A,3B,4A,4B,4C,5A,5B,6A,6B,7,8,Marine,Other"</formula1>
    </dataValidation>
    <dataValidation type="list" allowBlank="1" showInputMessage="1" showErrorMessage="1" sqref="E83" xr:uid="{00000000-0002-0000-0000-000002000000}">
      <formula1>"Urban, Suburban, Rural"</formula1>
    </dataValidation>
    <dataValidation type="list" allowBlank="1" showInputMessage="1" showErrorMessage="1" sqref="E64:F65 E120:F120 E129:F129 E123:F123 F84 E91:F92 E170:F172 E154:F157 E131:F131 E184:F184 E138:E139 F138 E165:F165 E98:F98 F105 E105:E106 E178:E179 E84:E86" xr:uid="{00000000-0002-0000-0000-000003000000}">
      <formula1>"Yes, No"</formula1>
    </dataValidation>
    <dataValidation type="list" allowBlank="1" showInputMessage="1" showErrorMessage="1" sqref="E66:F66" xr:uid="{00000000-0002-0000-0000-000004000000}">
      <formula1>"Passive House, Living Building, Petal, Net Zero, CORE, WELL, Sites, fitwel, LEED Platinum, LEED Gold, LEED Silver, LEED Certified, No"</formula1>
    </dataValidation>
    <dataValidation type="textLength" allowBlank="1" showInputMessage="1" showErrorMessage="1" promptTitle="Text lenght" prompt="500 word max" sqref="E70:F70" xr:uid="{00000000-0002-0000-0000-000005000000}">
      <formula1>1</formula1>
      <formula2>1500</formula2>
    </dataValidation>
    <dataValidation type="textLength" allowBlank="1" showInputMessage="1" showErrorMessage="1" promptTitle="Text length" prompt="100 word max" sqref="E121:F121 E173:F173" xr:uid="{00000000-0002-0000-0000-000006000000}">
      <formula1>1</formula1>
      <formula2>600</formula2>
    </dataValidation>
    <dataValidation type="list" allowBlank="1" showInputMessage="1" showErrorMessage="1" sqref="E160:F160" xr:uid="{00000000-0002-0000-0000-000007000000}">
      <formula1>"Concrete, Steel, Heavy Timber, Wood Frame, Mix, Other"</formula1>
    </dataValidation>
    <dataValidation type="list" allowBlank="1" showInputMessage="1" showErrorMessage="1" sqref="E79:F79" xr:uid="{00000000-0002-0000-0000-000008000000}">
      <formula1>"0: Owners only were engaged, 1: Non-owner users were engaged, 2: Non-user stakeholders were engaged, 3: Non-stakeholder community members were engaged, 4: Anyone who wanted to be engaged was engaged, 5: Broad community engagement contributed to the design"</formula1>
    </dataValidation>
    <dataValidation type="textLength" allowBlank="1" showInputMessage="1" showErrorMessage="1" promptTitle="Text lenght" prompt="500 word max" sqref="E181:F181" xr:uid="{00000000-0002-0000-0000-000009000000}">
      <formula1>1</formula1>
      <formula2>2000</formula2>
    </dataValidation>
    <dataValidation type="list" allowBlank="1" showInputMessage="1" showErrorMessage="1" sqref="H46:H47 E45" xr:uid="{00000000-0002-0000-0000-00000A000000}">
      <formula1>$H$45:$H$47</formula1>
    </dataValidation>
    <dataValidation type="custom" errorStyle="warning" showInputMessage="1" showErrorMessage="1" prompt="Must equal 100%" sqref="F44" xr:uid="{00000000-0002-0000-0000-00000B000000}">
      <formula1>SUM(F41:F43)=100%</formula1>
    </dataValidation>
    <dataValidation allowBlank="1" showInputMessage="1" showErrorMessage="1" promptTitle="Text length" prompt="500 word max" sqref="E72:F72" xr:uid="{00000000-0002-0000-0000-00000C000000}"/>
    <dataValidation type="list" allowBlank="1" showInputMessage="1" showErrorMessage="1" sqref="E117:F117" xr:uid="{00000000-0002-0000-0000-00000D000000}">
      <formula1>$D$196:$D$219</formula1>
    </dataValidation>
    <dataValidation type="list" allowBlank="1" showInputMessage="1" showErrorMessage="1" sqref="E167:F169" xr:uid="{D93EA43E-2E43-4D4F-B9E1-4879288A8680}">
      <formula1>"N/A, Included, Not Included"</formula1>
    </dataValidation>
    <dataValidation type="list" allowBlank="1" showInputMessage="1" showErrorMessage="1" sqref="E147:F147" xr:uid="{8C0EDA98-FCD2-4D75-8D1F-70C311D6E68C}">
      <formula1>$D$231:$D$257</formula1>
    </dataValidation>
  </dataValidations>
  <hyperlinks>
    <hyperlink ref="G43" r:id="rId1" xr:uid="{00000000-0004-0000-0000-000001000000}"/>
    <hyperlink ref="G42" r:id="rId2" xr:uid="{00000000-0004-0000-0000-000002000000}"/>
    <hyperlink ref="G41" r:id="rId3" xr:uid="{00000000-0004-0000-0000-000003000000}"/>
    <hyperlink ref="G76" r:id="rId4" xr:uid="{00000000-0004-0000-0000-000005000000}"/>
    <hyperlink ref="G77:G78" r:id="rId5" display="Walk Score" xr:uid="{00000000-0004-0000-0000-000006000000}"/>
    <hyperlink ref="G77" r:id="rId6" xr:uid="{00000000-0004-0000-0000-000007000000}"/>
    <hyperlink ref="G78" r:id="rId7" xr:uid="{00000000-0004-0000-0000-000008000000}"/>
    <hyperlink ref="G116" r:id="rId8" display="*Optional override with ZeroTool bechmark" xr:uid="{00000000-0004-0000-0000-00000A000000}"/>
    <hyperlink ref="G40" r:id="rId9" xr:uid="{00000000-0004-0000-0000-00000B000000}"/>
    <hyperlink ref="G72:G73" r:id="rId10" display="Choose from the Ten Measures for Design Excellence; Integration, Community, Ecology, Water, Economy, Energy, Wellness, Resources, Change, Discovery. Describe how building performance strategies are integrated within the project's overall design goals. You are encouraged to describe carbon reduction and environmental strategies throughout your design awards submittal materials. " xr:uid="{00000000-0004-0000-0000-00000C000000}"/>
    <hyperlink ref="E226" r:id="rId11" xr:uid="{00000000-0004-0000-0000-00000D000000}"/>
    <hyperlink ref="D25" r:id="rId12" display="AIA COTE Top Ten Toolkit" xr:uid="{00000000-0004-0000-0000-000009000000}"/>
    <hyperlink ref="G161" r:id="rId13" xr:uid="{00000000-0004-0000-0000-000004000000}"/>
    <hyperlink ref="G166" r:id="rId14" xr:uid="{AE2FB91D-67FF-4FE8-A325-F8B10C2A8445}"/>
    <hyperlink ref="G147" r:id="rId15" xr:uid="{F83BC57B-BBA4-4CE5-B990-EA1FEAA2F6C7}"/>
    <hyperlink ref="G100" r:id="rId16" xr:uid="{3BD219FC-5003-44F0-A4EE-D801FBC445ED}"/>
    <hyperlink ref="G65" r:id="rId17" display="▼ AIA 2030 DDX" xr:uid="{4DD33BAB-FD82-4473-84EE-A6A85C773234}"/>
  </hyperlinks>
  <pageMargins left="0.7" right="0.7" top="0.75" bottom="0.75" header="0.3" footer="0.3"/>
  <pageSetup scale="59" fitToHeight="0" orientation="portrait" r:id="rId18"/>
  <rowBreaks count="1" manualBreakCount="1">
    <brk id="70" max="16383" man="1"/>
  </rowBreaks>
  <ignoredErrors>
    <ignoredError sqref="I170" formula="1"/>
    <ignoredError sqref="E54 E56 E128 E136 E141 E148:E151 E162 E164 E111 J115 E146 E143:E144" evalError="1"/>
    <ignoredError sqref="E103" unlockedFormula="1"/>
  </ignoredErrors>
  <drawing r:id="rId19"/>
  <legacyDrawing r:id="rId2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21" name="Check Box 8">
              <controlPr locked="0" defaultSize="0" autoFill="0" autoLine="0" autoPict="0" altText="Confidential">
                <anchor moveWithCells="1">
                  <from>
                    <xdr:col>4</xdr:col>
                    <xdr:colOff>6350</xdr:colOff>
                    <xdr:row>31</xdr:row>
                    <xdr:rowOff>0</xdr:rowOff>
                  </from>
                  <to>
                    <xdr:col>4</xdr:col>
                    <xdr:colOff>425450</xdr:colOff>
                    <xdr:row>32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2" name="Check Box 16">
              <controlPr locked="0" defaultSize="0" autoFill="0" autoLine="0" autoPict="0">
                <anchor moveWithCells="1">
                  <from>
                    <xdr:col>4</xdr:col>
                    <xdr:colOff>25400</xdr:colOff>
                    <xdr:row>51</xdr:row>
                    <xdr:rowOff>101600</xdr:rowOff>
                  </from>
                  <to>
                    <xdr:col>4</xdr:col>
                    <xdr:colOff>368300</xdr:colOff>
                    <xdr:row>53</xdr:row>
                    <xdr:rowOff>44450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E000000}">
          <x14:formula1>
            <xm:f>Sheet1!$E$37:$E$76</xm:f>
          </x14:formula1>
          <xm:sqref>E42:E43</xm:sqref>
        </x14:dataValidation>
        <x14:dataValidation type="list" allowBlank="1" xr:uid="{00000000-0002-0000-0000-00000F000000}">
          <x14:formula1>
            <xm:f>Sheet1!$E$37:$E$76</xm:f>
          </x14:formula1>
          <xm:sqref>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9:V77"/>
  <sheetViews>
    <sheetView topLeftCell="W19" workbookViewId="0">
      <selection activeCell="AB52" sqref="AB52"/>
    </sheetView>
  </sheetViews>
  <sheetFormatPr defaultRowHeight="14.5"/>
  <cols>
    <col min="1" max="4" width="8.90625" style="24" hidden="1" customWidth="1"/>
    <col min="5" max="5" width="26.08984375" style="24" hidden="1" customWidth="1"/>
    <col min="6" max="7" width="8.90625" style="24" hidden="1" customWidth="1"/>
    <col min="8" max="8" width="16.90625" style="24" hidden="1" customWidth="1"/>
    <col min="9" max="12" width="8.90625" style="24" hidden="1" customWidth="1"/>
    <col min="13" max="13" width="10.08984375" style="24" hidden="1" customWidth="1"/>
    <col min="14" max="14" width="22.453125" style="24" hidden="1" customWidth="1"/>
    <col min="15" max="15" width="8.90625" style="24" hidden="1" customWidth="1"/>
    <col min="16" max="16" width="21" style="24" hidden="1" customWidth="1"/>
    <col min="17" max="17" width="8.90625" style="24" hidden="1" customWidth="1"/>
    <col min="18" max="19" width="10.08984375" style="24" hidden="1" customWidth="1"/>
    <col min="20" max="20" width="10.453125" style="24" hidden="1" customWidth="1"/>
    <col min="21" max="21" width="8.90625" style="24" hidden="1" customWidth="1"/>
    <col min="22" max="22" width="9.90625" style="24" hidden="1" customWidth="1"/>
  </cols>
  <sheetData>
    <row r="29" spans="1:22" ht="15" thickBot="1"/>
    <row r="30" spans="1:22">
      <c r="A30" s="341" t="s">
        <v>81</v>
      </c>
      <c r="B30" s="342"/>
      <c r="C30" s="343"/>
      <c r="D30" s="85"/>
      <c r="E30" s="292" t="s">
        <v>82</v>
      </c>
      <c r="F30" s="293"/>
      <c r="G30" s="294"/>
      <c r="H30" s="292" t="s">
        <v>83</v>
      </c>
      <c r="I30" s="293"/>
      <c r="J30" s="293"/>
      <c r="K30" s="293"/>
      <c r="L30" s="293"/>
      <c r="M30" s="294"/>
      <c r="N30" s="355" t="s">
        <v>84</v>
      </c>
      <c r="O30" s="356"/>
      <c r="P30" s="361" t="s">
        <v>85</v>
      </c>
      <c r="Q30" s="294"/>
      <c r="R30" s="292" t="s">
        <v>86</v>
      </c>
      <c r="S30" s="293"/>
      <c r="T30" s="293"/>
      <c r="U30" s="293"/>
      <c r="V30" s="294"/>
    </row>
    <row r="31" spans="1:22">
      <c r="A31" s="344"/>
      <c r="B31" s="345"/>
      <c r="C31" s="346"/>
      <c r="D31" s="86"/>
      <c r="E31" s="295"/>
      <c r="F31" s="296"/>
      <c r="G31" s="297"/>
      <c r="H31" s="301" t="s">
        <v>87</v>
      </c>
      <c r="I31" s="302"/>
      <c r="J31" s="302"/>
      <c r="K31" s="302"/>
      <c r="L31" s="302"/>
      <c r="M31" s="303"/>
      <c r="N31" s="357"/>
      <c r="O31" s="358"/>
      <c r="P31" s="362"/>
      <c r="Q31" s="297"/>
      <c r="R31" s="295"/>
      <c r="S31" s="296"/>
      <c r="T31" s="296"/>
      <c r="U31" s="296"/>
      <c r="V31" s="297"/>
    </row>
    <row r="32" spans="1:22">
      <c r="A32" s="344"/>
      <c r="B32" s="345"/>
      <c r="C32" s="346"/>
      <c r="D32" s="86"/>
      <c r="E32" s="295"/>
      <c r="F32" s="296"/>
      <c r="G32" s="297"/>
      <c r="H32" s="301"/>
      <c r="I32" s="302"/>
      <c r="J32" s="302"/>
      <c r="K32" s="302"/>
      <c r="L32" s="302"/>
      <c r="M32" s="303"/>
      <c r="N32" s="357"/>
      <c r="O32" s="358"/>
      <c r="P32" s="362"/>
      <c r="Q32" s="297"/>
      <c r="R32" s="295"/>
      <c r="S32" s="296"/>
      <c r="T32" s="296"/>
      <c r="U32" s="296"/>
      <c r="V32" s="297"/>
    </row>
    <row r="33" spans="1:22" ht="15" thickBot="1">
      <c r="A33" s="347"/>
      <c r="B33" s="348"/>
      <c r="C33" s="349"/>
      <c r="D33" s="87"/>
      <c r="E33" s="350"/>
      <c r="F33" s="351"/>
      <c r="G33" s="352"/>
      <c r="H33" s="1"/>
      <c r="I33" s="2">
        <v>0.36</v>
      </c>
      <c r="J33" s="2">
        <v>0.12</v>
      </c>
      <c r="K33" s="2">
        <v>0.16</v>
      </c>
      <c r="L33" s="2">
        <f>J33</f>
        <v>0.12</v>
      </c>
      <c r="M33" s="3"/>
      <c r="N33" s="359"/>
      <c r="O33" s="360"/>
      <c r="P33" s="363"/>
      <c r="Q33" s="352"/>
      <c r="R33" s="298"/>
      <c r="S33" s="299"/>
      <c r="T33" s="299"/>
      <c r="U33" s="299"/>
      <c r="V33" s="300"/>
    </row>
    <row r="34" spans="1:22">
      <c r="A34" s="304" t="s">
        <v>88</v>
      </c>
      <c r="B34" s="307" t="s">
        <v>89</v>
      </c>
      <c r="C34" s="310" t="s">
        <v>90</v>
      </c>
      <c r="D34" s="313" t="s">
        <v>91</v>
      </c>
      <c r="E34" s="316" t="s">
        <v>81</v>
      </c>
      <c r="F34" s="364" t="s">
        <v>92</v>
      </c>
      <c r="G34" s="367" t="s">
        <v>93</v>
      </c>
      <c r="H34" s="370" t="s">
        <v>94</v>
      </c>
      <c r="I34" s="353" t="s">
        <v>95</v>
      </c>
      <c r="J34" s="353" t="s">
        <v>96</v>
      </c>
      <c r="K34" s="353" t="s">
        <v>97</v>
      </c>
      <c r="L34" s="353" t="s">
        <v>98</v>
      </c>
      <c r="M34" s="328" t="s">
        <v>99</v>
      </c>
      <c r="N34" s="331" t="s">
        <v>100</v>
      </c>
      <c r="O34" s="334" t="s">
        <v>101</v>
      </c>
      <c r="P34" s="337" t="s">
        <v>102</v>
      </c>
      <c r="Q34" s="338" t="s">
        <v>103</v>
      </c>
      <c r="R34" s="289" t="s">
        <v>104</v>
      </c>
      <c r="S34" s="319" t="s">
        <v>105</v>
      </c>
      <c r="T34" s="319" t="s">
        <v>106</v>
      </c>
      <c r="U34" s="322" t="s">
        <v>107</v>
      </c>
      <c r="V34" s="325" t="s">
        <v>108</v>
      </c>
    </row>
    <row r="35" spans="1:22">
      <c r="A35" s="305"/>
      <c r="B35" s="308"/>
      <c r="C35" s="311"/>
      <c r="D35" s="314"/>
      <c r="E35" s="317"/>
      <c r="F35" s="365"/>
      <c r="G35" s="368"/>
      <c r="H35" s="371"/>
      <c r="I35" s="320"/>
      <c r="J35" s="320"/>
      <c r="K35" s="320"/>
      <c r="L35" s="320"/>
      <c r="M35" s="329"/>
      <c r="N35" s="332"/>
      <c r="O35" s="335"/>
      <c r="P35" s="332"/>
      <c r="Q35" s="339"/>
      <c r="R35" s="290"/>
      <c r="S35" s="320"/>
      <c r="T35" s="320"/>
      <c r="U35" s="323"/>
      <c r="V35" s="326"/>
    </row>
    <row r="36" spans="1:22" ht="15" thickBot="1">
      <c r="A36" s="306"/>
      <c r="B36" s="309"/>
      <c r="C36" s="312"/>
      <c r="D36" s="315"/>
      <c r="E36" s="318"/>
      <c r="F36" s="366"/>
      <c r="G36" s="369"/>
      <c r="H36" s="372"/>
      <c r="I36" s="354"/>
      <c r="J36" s="354"/>
      <c r="K36" s="354"/>
      <c r="L36" s="354"/>
      <c r="M36" s="330"/>
      <c r="N36" s="333"/>
      <c r="O36" s="336"/>
      <c r="P36" s="333"/>
      <c r="Q36" s="340"/>
      <c r="R36" s="291"/>
      <c r="S36" s="321"/>
      <c r="T36" s="321"/>
      <c r="U36" s="324"/>
      <c r="V36" s="327"/>
    </row>
    <row r="37" spans="1:22">
      <c r="A37" s="67">
        <f>IF('Common Application'!$E$41=E37,'Common Application'!$F$41,0)</f>
        <v>0</v>
      </c>
      <c r="B37" s="43">
        <f>IF('Common Application'!$E$42=E37,'Common Application'!$F$42,0)</f>
        <v>0</v>
      </c>
      <c r="C37" s="15">
        <f>IF('Common Application'!$E$43=E37,'Common Application'!$F$43,0)</f>
        <v>0</v>
      </c>
      <c r="D37" s="4">
        <f t="shared" ref="D37:D76" si="0">SUM(A37:C37)</f>
        <v>0</v>
      </c>
      <c r="E37" s="5" t="s">
        <v>109</v>
      </c>
      <c r="F37" s="6">
        <v>77</v>
      </c>
      <c r="G37" s="7">
        <v>1</v>
      </c>
      <c r="H37" s="8" t="s">
        <v>110</v>
      </c>
      <c r="I37" s="9">
        <v>0.7</v>
      </c>
      <c r="J37" s="9">
        <v>0.23</v>
      </c>
      <c r="K37" s="9">
        <v>0.01</v>
      </c>
      <c r="L37" s="9">
        <v>0.06</v>
      </c>
      <c r="M37" s="10">
        <f t="shared" ref="M37:M67" si="1">(F37*I37*$E$79)+(F37*J37*$F$79)+(F37*K37*$G$79)+(F37*L37*$H$79)</f>
        <v>0</v>
      </c>
      <c r="N37" s="11" t="s">
        <v>111</v>
      </c>
      <c r="O37" s="12">
        <v>67</v>
      </c>
      <c r="P37" s="8" t="s">
        <v>110</v>
      </c>
      <c r="Q37" s="10">
        <v>14.6</v>
      </c>
      <c r="R37" s="13">
        <f t="shared" ref="R37:R76" si="2">M37*D37</f>
        <v>0</v>
      </c>
      <c r="S37" s="11">
        <f t="shared" ref="S37:S76" si="3">D37*F37</f>
        <v>0</v>
      </c>
      <c r="T37" s="11">
        <f t="shared" ref="T37:T76" si="4">D37*Q37</f>
        <v>0</v>
      </c>
      <c r="U37" s="11">
        <f t="shared" ref="U37:U76" si="5">O37*D37</f>
        <v>0</v>
      </c>
      <c r="V37" s="14">
        <f t="shared" ref="V37:V76" si="6">D37*G37</f>
        <v>0</v>
      </c>
    </row>
    <row r="38" spans="1:22">
      <c r="A38" s="67">
        <f>IF('Common Application'!$E$41=E38,'Common Application'!$F$41,0)</f>
        <v>0</v>
      </c>
      <c r="B38" s="43">
        <f>IF('Common Application'!$E$42=E38,'Common Application'!$F$42,0)</f>
        <v>0</v>
      </c>
      <c r="C38" s="15">
        <f>IF('Common Application'!$E$43=E38,'Common Application'!$F$43,0)</f>
        <v>0</v>
      </c>
      <c r="D38" s="16">
        <f t="shared" si="0"/>
        <v>0</v>
      </c>
      <c r="E38" s="5" t="s">
        <v>112</v>
      </c>
      <c r="F38" s="17">
        <v>52</v>
      </c>
      <c r="G38" s="10">
        <v>1.2</v>
      </c>
      <c r="H38" s="8" t="s">
        <v>113</v>
      </c>
      <c r="I38" s="9">
        <v>0.56999999999999995</v>
      </c>
      <c r="J38" s="9">
        <v>0.28000000000000003</v>
      </c>
      <c r="K38" s="9">
        <v>0.01</v>
      </c>
      <c r="L38" s="9">
        <v>0.13</v>
      </c>
      <c r="M38" s="10">
        <f t="shared" si="1"/>
        <v>0</v>
      </c>
      <c r="N38" s="11" t="s">
        <v>111</v>
      </c>
      <c r="O38" s="12">
        <v>67</v>
      </c>
      <c r="P38" s="8" t="s">
        <v>114</v>
      </c>
      <c r="Q38" s="10">
        <v>25.7</v>
      </c>
      <c r="R38" s="13">
        <f t="shared" si="2"/>
        <v>0</v>
      </c>
      <c r="S38" s="11">
        <f t="shared" si="3"/>
        <v>0</v>
      </c>
      <c r="T38" s="11">
        <f t="shared" si="4"/>
        <v>0</v>
      </c>
      <c r="U38" s="11">
        <f t="shared" si="5"/>
        <v>0</v>
      </c>
      <c r="V38" s="14">
        <f t="shared" si="6"/>
        <v>0</v>
      </c>
    </row>
    <row r="39" spans="1:22">
      <c r="A39" s="67">
        <f>IF('Common Application'!$E$41=E39,'Common Application'!$F$41,0)</f>
        <v>0</v>
      </c>
      <c r="B39" s="43">
        <f>IF('Common Application'!$E$42=E39,'Common Application'!$F$42,0)</f>
        <v>0</v>
      </c>
      <c r="C39" s="15">
        <f>IF('Common Application'!$E$43=E39,'Common Application'!$F$43,0)</f>
        <v>0</v>
      </c>
      <c r="D39" s="16">
        <f t="shared" si="0"/>
        <v>0</v>
      </c>
      <c r="E39" s="5" t="s">
        <v>115</v>
      </c>
      <c r="F39" s="17">
        <v>120</v>
      </c>
      <c r="G39" s="10">
        <v>1.2</v>
      </c>
      <c r="H39" s="8" t="s">
        <v>116</v>
      </c>
      <c r="I39" s="9">
        <v>0.54</v>
      </c>
      <c r="J39" s="9">
        <v>0.35</v>
      </c>
      <c r="K39" s="9">
        <v>0.03</v>
      </c>
      <c r="L39" s="9">
        <v>0</v>
      </c>
      <c r="M39" s="10">
        <f t="shared" si="1"/>
        <v>0</v>
      </c>
      <c r="N39" s="11" t="s">
        <v>117</v>
      </c>
      <c r="O39" s="12">
        <v>96</v>
      </c>
      <c r="P39" s="8" t="s">
        <v>116</v>
      </c>
      <c r="Q39" s="10">
        <v>14.6</v>
      </c>
      <c r="R39" s="13">
        <f t="shared" si="2"/>
        <v>0</v>
      </c>
      <c r="S39" s="11">
        <f t="shared" si="3"/>
        <v>0</v>
      </c>
      <c r="T39" s="11">
        <f t="shared" si="4"/>
        <v>0</v>
      </c>
      <c r="U39" s="11">
        <f t="shared" si="5"/>
        <v>0</v>
      </c>
      <c r="V39" s="14">
        <f t="shared" si="6"/>
        <v>0</v>
      </c>
    </row>
    <row r="40" spans="1:22">
      <c r="A40" s="67">
        <f>IF('Common Application'!$E$41=E40,'Common Application'!$F$41,0)</f>
        <v>0</v>
      </c>
      <c r="B40" s="43">
        <f>IF('Common Application'!$E$42=E40,'Common Application'!$F$42,0)</f>
        <v>0</v>
      </c>
      <c r="C40" s="15">
        <f>IF('Common Application'!$E$43=E40,'Common Application'!$F$43,0)</f>
        <v>0</v>
      </c>
      <c r="D40" s="16">
        <f t="shared" si="0"/>
        <v>0</v>
      </c>
      <c r="E40" s="5" t="s">
        <v>118</v>
      </c>
      <c r="F40" s="17">
        <v>66</v>
      </c>
      <c r="G40" s="10">
        <v>1.1000000000000001</v>
      </c>
      <c r="H40" s="8" t="s">
        <v>113</v>
      </c>
      <c r="I40" s="9">
        <v>0.56999999999999995</v>
      </c>
      <c r="J40" s="9">
        <v>0.28000000000000003</v>
      </c>
      <c r="K40" s="9">
        <v>0.01</v>
      </c>
      <c r="L40" s="9">
        <v>0.13</v>
      </c>
      <c r="M40" s="10">
        <f t="shared" si="1"/>
        <v>0</v>
      </c>
      <c r="N40" s="11" t="s">
        <v>111</v>
      </c>
      <c r="O40" s="12">
        <v>67</v>
      </c>
      <c r="P40" s="8" t="s">
        <v>114</v>
      </c>
      <c r="Q40" s="10">
        <v>25.7</v>
      </c>
      <c r="R40" s="13">
        <f t="shared" si="2"/>
        <v>0</v>
      </c>
      <c r="S40" s="11">
        <f t="shared" si="3"/>
        <v>0</v>
      </c>
      <c r="T40" s="11">
        <f t="shared" si="4"/>
        <v>0</v>
      </c>
      <c r="U40" s="11">
        <f t="shared" si="5"/>
        <v>0</v>
      </c>
      <c r="V40" s="14">
        <f t="shared" si="6"/>
        <v>0</v>
      </c>
    </row>
    <row r="41" spans="1:22">
      <c r="A41" s="67">
        <f>IF('Common Application'!$E$41=E41,'Common Application'!$F$41,0)</f>
        <v>0</v>
      </c>
      <c r="B41" s="43">
        <f>IF('Common Application'!$E$42=E41,'Common Application'!$F$42,0)</f>
        <v>0</v>
      </c>
      <c r="C41" s="15">
        <f>IF('Common Application'!$E$43=E41,'Common Application'!$F$43,0)</f>
        <v>0</v>
      </c>
      <c r="D41" s="16">
        <f t="shared" si="0"/>
        <v>0</v>
      </c>
      <c r="E41" s="5" t="s">
        <v>119</v>
      </c>
      <c r="F41" s="17">
        <v>118</v>
      </c>
      <c r="G41" s="10">
        <v>1.2</v>
      </c>
      <c r="H41" s="8" t="s">
        <v>110</v>
      </c>
      <c r="I41" s="9">
        <v>0.7</v>
      </c>
      <c r="J41" s="9">
        <v>0.23</v>
      </c>
      <c r="K41" s="9">
        <v>0.01</v>
      </c>
      <c r="L41" s="9">
        <v>0.06</v>
      </c>
      <c r="M41" s="10">
        <f t="shared" si="1"/>
        <v>0</v>
      </c>
      <c r="N41" s="11" t="s">
        <v>111</v>
      </c>
      <c r="O41" s="12">
        <v>67</v>
      </c>
      <c r="P41" s="8" t="s">
        <v>110</v>
      </c>
      <c r="Q41" s="10">
        <v>14.6</v>
      </c>
      <c r="R41" s="13">
        <f t="shared" si="2"/>
        <v>0</v>
      </c>
      <c r="S41" s="11">
        <f t="shared" si="3"/>
        <v>0</v>
      </c>
      <c r="T41" s="11">
        <f t="shared" si="4"/>
        <v>0</v>
      </c>
      <c r="U41" s="11">
        <f t="shared" si="5"/>
        <v>0</v>
      </c>
      <c r="V41" s="14">
        <f t="shared" si="6"/>
        <v>0</v>
      </c>
    </row>
    <row r="42" spans="1:22">
      <c r="A42" s="67">
        <f>IF('Common Application'!$E$41=E42,'Common Application'!$F$41,0)</f>
        <v>0</v>
      </c>
      <c r="B42" s="43">
        <f>IF('Common Application'!$E$42=E42,'Common Application'!$F$42,0)</f>
        <v>0</v>
      </c>
      <c r="C42" s="15">
        <f>IF('Common Application'!$E$43=E42,'Common Application'!$F$43,0)</f>
        <v>0</v>
      </c>
      <c r="D42" s="16">
        <f t="shared" si="0"/>
        <v>0</v>
      </c>
      <c r="E42" s="5" t="s">
        <v>120</v>
      </c>
      <c r="F42" s="17">
        <v>75</v>
      </c>
      <c r="G42" s="10">
        <v>1.2</v>
      </c>
      <c r="H42" s="8" t="s">
        <v>116</v>
      </c>
      <c r="I42" s="9">
        <v>0.54</v>
      </c>
      <c r="J42" s="9">
        <v>0.35</v>
      </c>
      <c r="K42" s="9">
        <v>0.03</v>
      </c>
      <c r="L42" s="9">
        <v>0</v>
      </c>
      <c r="M42" s="10">
        <f t="shared" si="1"/>
        <v>0</v>
      </c>
      <c r="N42" s="11" t="s">
        <v>117</v>
      </c>
      <c r="O42" s="12">
        <v>96</v>
      </c>
      <c r="P42" s="8" t="s">
        <v>116</v>
      </c>
      <c r="Q42" s="10">
        <v>14.6</v>
      </c>
      <c r="R42" s="13">
        <f t="shared" si="2"/>
        <v>0</v>
      </c>
      <c r="S42" s="11">
        <f t="shared" si="3"/>
        <v>0</v>
      </c>
      <c r="T42" s="11">
        <f t="shared" si="4"/>
        <v>0</v>
      </c>
      <c r="U42" s="11">
        <f t="shared" si="5"/>
        <v>0</v>
      </c>
      <c r="V42" s="14">
        <f t="shared" si="6"/>
        <v>0</v>
      </c>
    </row>
    <row r="43" spans="1:22">
      <c r="A43" s="67">
        <f>IF('Common Application'!$E$41=E43,'Common Application'!$F$41,0)</f>
        <v>0</v>
      </c>
      <c r="B43" s="43">
        <f>IF('Common Application'!$E$42=E43,'Common Application'!$F$42,0)</f>
        <v>0</v>
      </c>
      <c r="C43" s="15">
        <f>IF('Common Application'!$E$43=E43,'Common Application'!$F$43,0)</f>
        <v>0</v>
      </c>
      <c r="D43" s="16">
        <f t="shared" si="0"/>
        <v>0</v>
      </c>
      <c r="E43" s="5" t="s">
        <v>121</v>
      </c>
      <c r="F43" s="17">
        <v>76</v>
      </c>
      <c r="G43" s="10">
        <v>1.2</v>
      </c>
      <c r="H43" s="8" t="s">
        <v>116</v>
      </c>
      <c r="I43" s="9">
        <v>0.54</v>
      </c>
      <c r="J43" s="9">
        <v>0.35</v>
      </c>
      <c r="K43" s="9">
        <v>0.03</v>
      </c>
      <c r="L43" s="9">
        <v>0</v>
      </c>
      <c r="M43" s="10">
        <f t="shared" si="1"/>
        <v>0</v>
      </c>
      <c r="N43" s="11" t="s">
        <v>117</v>
      </c>
      <c r="O43" s="12">
        <v>96</v>
      </c>
      <c r="P43" s="8" t="s">
        <v>116</v>
      </c>
      <c r="Q43" s="10">
        <v>14.6</v>
      </c>
      <c r="R43" s="13">
        <f t="shared" si="2"/>
        <v>0</v>
      </c>
      <c r="S43" s="11">
        <f t="shared" si="3"/>
        <v>0</v>
      </c>
      <c r="T43" s="11">
        <f t="shared" si="4"/>
        <v>0</v>
      </c>
      <c r="U43" s="11">
        <f t="shared" si="5"/>
        <v>0</v>
      </c>
      <c r="V43" s="14">
        <f t="shared" si="6"/>
        <v>0</v>
      </c>
    </row>
    <row r="44" spans="1:22">
      <c r="A44" s="67">
        <f>IF('Common Application'!$E$41=E44,'Common Application'!$F$41,0)</f>
        <v>0</v>
      </c>
      <c r="B44" s="43">
        <f>IF('Common Application'!$E$42=E44,'Common Application'!$F$42,0)</f>
        <v>0</v>
      </c>
      <c r="C44" s="15">
        <f>IF('Common Application'!$E$43=E44,'Common Application'!$F$43,0)</f>
        <v>0</v>
      </c>
      <c r="D44" s="16">
        <f t="shared" si="0"/>
        <v>0</v>
      </c>
      <c r="E44" s="5" t="s">
        <v>122</v>
      </c>
      <c r="F44" s="17">
        <v>75</v>
      </c>
      <c r="G44" s="10">
        <v>1.2</v>
      </c>
      <c r="H44" s="8" t="s">
        <v>116</v>
      </c>
      <c r="I44" s="9">
        <v>0.54</v>
      </c>
      <c r="J44" s="9">
        <v>0.35</v>
      </c>
      <c r="K44" s="9">
        <v>0.03</v>
      </c>
      <c r="L44" s="9">
        <v>0</v>
      </c>
      <c r="M44" s="10">
        <f t="shared" si="1"/>
        <v>0</v>
      </c>
      <c r="N44" s="11" t="s">
        <v>117</v>
      </c>
      <c r="O44" s="12">
        <v>96</v>
      </c>
      <c r="P44" s="8" t="s">
        <v>116</v>
      </c>
      <c r="Q44" s="10">
        <v>14.6</v>
      </c>
      <c r="R44" s="13">
        <f t="shared" si="2"/>
        <v>0</v>
      </c>
      <c r="S44" s="11">
        <f t="shared" si="3"/>
        <v>0</v>
      </c>
      <c r="T44" s="11">
        <f t="shared" si="4"/>
        <v>0</v>
      </c>
      <c r="U44" s="11">
        <f t="shared" si="5"/>
        <v>0</v>
      </c>
      <c r="V44" s="14">
        <f t="shared" si="6"/>
        <v>0</v>
      </c>
    </row>
    <row r="45" spans="1:22">
      <c r="A45" s="67">
        <f>IF('Common Application'!$E$41=E45,'Common Application'!$F$41,0)</f>
        <v>0</v>
      </c>
      <c r="B45" s="43">
        <f>IF('Common Application'!$E$42=E45,'Common Application'!$F$42,0)</f>
        <v>0</v>
      </c>
      <c r="C45" s="15">
        <f>IF('Common Application'!$E$43=E45,'Common Application'!$F$43,0)</f>
        <v>0</v>
      </c>
      <c r="D45" s="16">
        <f t="shared" si="0"/>
        <v>0</v>
      </c>
      <c r="E45" s="5" t="s">
        <v>123</v>
      </c>
      <c r="F45" s="17">
        <v>534</v>
      </c>
      <c r="G45" s="10">
        <v>1.5</v>
      </c>
      <c r="H45" s="8" t="s">
        <v>124</v>
      </c>
      <c r="I45" s="9">
        <v>0.54</v>
      </c>
      <c r="J45" s="9">
        <v>0.44</v>
      </c>
      <c r="K45" s="9">
        <v>0</v>
      </c>
      <c r="L45" s="9">
        <v>0</v>
      </c>
      <c r="M45" s="10">
        <f t="shared" si="1"/>
        <v>0</v>
      </c>
      <c r="N45" s="11" t="s">
        <v>111</v>
      </c>
      <c r="O45" s="12">
        <v>67</v>
      </c>
      <c r="P45" s="8" t="s">
        <v>125</v>
      </c>
      <c r="Q45" s="10">
        <v>215</v>
      </c>
      <c r="R45" s="13">
        <f t="shared" si="2"/>
        <v>0</v>
      </c>
      <c r="S45" s="11">
        <f t="shared" si="3"/>
        <v>0</v>
      </c>
      <c r="T45" s="11">
        <f t="shared" si="4"/>
        <v>0</v>
      </c>
      <c r="U45" s="11">
        <f t="shared" si="5"/>
        <v>0</v>
      </c>
      <c r="V45" s="14">
        <f t="shared" si="6"/>
        <v>0</v>
      </c>
    </row>
    <row r="46" spans="1:22">
      <c r="A46" s="67">
        <f>IF('Common Application'!$E$41=E46,'Common Application'!$F$41,0)</f>
        <v>0</v>
      </c>
      <c r="B46" s="43">
        <f>IF('Common Application'!$E$42=E46,'Common Application'!$F$42,0)</f>
        <v>0</v>
      </c>
      <c r="C46" s="15">
        <f>IF('Common Application'!$E$43=E46,'Common Application'!$F$43,0)</f>
        <v>0</v>
      </c>
      <c r="D46" s="16">
        <f t="shared" si="0"/>
        <v>0</v>
      </c>
      <c r="E46" s="5" t="s">
        <v>126</v>
      </c>
      <c r="F46" s="17">
        <v>213</v>
      </c>
      <c r="G46" s="10">
        <v>1.5</v>
      </c>
      <c r="H46" s="8" t="s">
        <v>127</v>
      </c>
      <c r="I46" s="9">
        <v>0.79</v>
      </c>
      <c r="J46" s="9">
        <v>0.21</v>
      </c>
      <c r="K46" s="9">
        <v>0</v>
      </c>
      <c r="L46" s="9">
        <v>0</v>
      </c>
      <c r="M46" s="10">
        <f t="shared" si="1"/>
        <v>0</v>
      </c>
      <c r="N46" s="11" t="s">
        <v>111</v>
      </c>
      <c r="O46" s="12">
        <v>67</v>
      </c>
      <c r="P46" s="8" t="s">
        <v>128</v>
      </c>
      <c r="Q46" s="10">
        <v>23.7</v>
      </c>
      <c r="R46" s="13">
        <f t="shared" si="2"/>
        <v>0</v>
      </c>
      <c r="S46" s="11">
        <f t="shared" si="3"/>
        <v>0</v>
      </c>
      <c r="T46" s="11">
        <f t="shared" si="4"/>
        <v>0</v>
      </c>
      <c r="U46" s="11">
        <f t="shared" si="5"/>
        <v>0</v>
      </c>
      <c r="V46" s="14">
        <f t="shared" si="6"/>
        <v>0</v>
      </c>
    </row>
    <row r="47" spans="1:22">
      <c r="A47" s="67">
        <f>IF('Common Application'!$E$41=E47,'Common Application'!$F$41,0)</f>
        <v>0</v>
      </c>
      <c r="B47" s="43">
        <f>IF('Common Application'!$E$42=E47,'Common Application'!$F$42,0)</f>
        <v>0</v>
      </c>
      <c r="C47" s="15">
        <f>IF('Common Application'!$E$43=E47,'Common Application'!$F$43,0)</f>
        <v>0</v>
      </c>
      <c r="D47" s="16">
        <f t="shared" si="0"/>
        <v>0</v>
      </c>
      <c r="E47" s="5" t="s">
        <v>129</v>
      </c>
      <c r="F47" s="17">
        <v>302</v>
      </c>
      <c r="G47" s="10">
        <v>1.5</v>
      </c>
      <c r="H47" s="8" t="s">
        <v>124</v>
      </c>
      <c r="I47" s="9">
        <v>0.54</v>
      </c>
      <c r="J47" s="9">
        <v>0.44</v>
      </c>
      <c r="K47" s="9">
        <v>0</v>
      </c>
      <c r="L47" s="9">
        <v>0</v>
      </c>
      <c r="M47" s="10">
        <f t="shared" si="1"/>
        <v>0</v>
      </c>
      <c r="N47" s="11" t="s">
        <v>111</v>
      </c>
      <c r="O47" s="12">
        <v>67</v>
      </c>
      <c r="P47" s="8" t="s">
        <v>125</v>
      </c>
      <c r="Q47" s="10">
        <v>215</v>
      </c>
      <c r="R47" s="13">
        <f t="shared" si="2"/>
        <v>0</v>
      </c>
      <c r="S47" s="11">
        <f t="shared" si="3"/>
        <v>0</v>
      </c>
      <c r="T47" s="11">
        <f t="shared" si="4"/>
        <v>0</v>
      </c>
      <c r="U47" s="11">
        <f t="shared" si="5"/>
        <v>0</v>
      </c>
      <c r="V47" s="14">
        <f t="shared" si="6"/>
        <v>0</v>
      </c>
    </row>
    <row r="48" spans="1:22">
      <c r="A48" s="67">
        <f>IF('Common Application'!$E$41=E48,'Common Application'!$F$41,0)</f>
        <v>0</v>
      </c>
      <c r="B48" s="43">
        <f>IF('Common Application'!$E$42=E48,'Common Application'!$F$42,0)</f>
        <v>0</v>
      </c>
      <c r="C48" s="15">
        <f>IF('Common Application'!$E$43=E48,'Common Application'!$F$43,0)</f>
        <v>0</v>
      </c>
      <c r="D48" s="16">
        <f t="shared" si="0"/>
        <v>0</v>
      </c>
      <c r="E48" s="5" t="s">
        <v>130</v>
      </c>
      <c r="F48" s="17">
        <v>225</v>
      </c>
      <c r="G48" s="10">
        <v>1.5</v>
      </c>
      <c r="H48" s="8" t="s">
        <v>127</v>
      </c>
      <c r="I48" s="9">
        <v>0.79</v>
      </c>
      <c r="J48" s="9">
        <v>0.21</v>
      </c>
      <c r="K48" s="9">
        <v>0</v>
      </c>
      <c r="L48" s="9">
        <v>0</v>
      </c>
      <c r="M48" s="10">
        <f t="shared" si="1"/>
        <v>0</v>
      </c>
      <c r="N48" s="11" t="s">
        <v>111</v>
      </c>
      <c r="O48" s="12">
        <v>67</v>
      </c>
      <c r="P48" s="8" t="s">
        <v>131</v>
      </c>
      <c r="Q48" s="10">
        <v>23.7</v>
      </c>
      <c r="R48" s="13">
        <f t="shared" si="2"/>
        <v>0</v>
      </c>
      <c r="S48" s="11">
        <f t="shared" si="3"/>
        <v>0</v>
      </c>
      <c r="T48" s="11">
        <f t="shared" si="4"/>
        <v>0</v>
      </c>
      <c r="U48" s="11">
        <f t="shared" si="5"/>
        <v>0</v>
      </c>
      <c r="V48" s="14">
        <f t="shared" si="6"/>
        <v>0</v>
      </c>
    </row>
    <row r="49" spans="1:22">
      <c r="A49" s="67">
        <f>IF('Common Application'!$E$41=E49,'Common Application'!$F$41,0)</f>
        <v>0</v>
      </c>
      <c r="B49" s="43">
        <f>IF('Common Application'!$E$42=E49,'Common Application'!$F$42,0)</f>
        <v>0</v>
      </c>
      <c r="C49" s="15">
        <f>IF('Common Application'!$E$43=E49,'Common Application'!$F$43,0)</f>
        <v>0</v>
      </c>
      <c r="D49" s="16">
        <f t="shared" si="0"/>
        <v>0</v>
      </c>
      <c r="E49" s="5" t="s">
        <v>132</v>
      </c>
      <c r="F49" s="17">
        <v>351</v>
      </c>
      <c r="G49" s="10">
        <v>1.5</v>
      </c>
      <c r="H49" s="8" t="s">
        <v>124</v>
      </c>
      <c r="I49" s="9">
        <v>0.54</v>
      </c>
      <c r="J49" s="9">
        <v>0.44</v>
      </c>
      <c r="K49" s="9">
        <v>0</v>
      </c>
      <c r="L49" s="9">
        <v>0</v>
      </c>
      <c r="M49" s="10">
        <f t="shared" si="1"/>
        <v>0</v>
      </c>
      <c r="N49" s="11" t="s">
        <v>111</v>
      </c>
      <c r="O49" s="12">
        <v>67</v>
      </c>
      <c r="P49" s="8" t="s">
        <v>125</v>
      </c>
      <c r="Q49" s="10">
        <v>215</v>
      </c>
      <c r="R49" s="13">
        <f t="shared" si="2"/>
        <v>0</v>
      </c>
      <c r="S49" s="11">
        <f t="shared" si="3"/>
        <v>0</v>
      </c>
      <c r="T49" s="11">
        <f t="shared" si="4"/>
        <v>0</v>
      </c>
      <c r="U49" s="11">
        <f t="shared" si="5"/>
        <v>0</v>
      </c>
      <c r="V49" s="14">
        <f t="shared" si="6"/>
        <v>0</v>
      </c>
    </row>
    <row r="50" spans="1:22">
      <c r="A50" s="67">
        <f>IF('Common Application'!$E$41=E50,'Common Application'!$F$41,0)</f>
        <v>0</v>
      </c>
      <c r="B50" s="43">
        <f>IF('Common Application'!$E$42=E50,'Common Application'!$F$42,0)</f>
        <v>0</v>
      </c>
      <c r="C50" s="15">
        <f>IF('Common Application'!$E$43=E50,'Common Application'!$F$43,0)</f>
        <v>0</v>
      </c>
      <c r="D50" s="16">
        <f t="shared" si="0"/>
        <v>0</v>
      </c>
      <c r="E50" s="5" t="s">
        <v>133</v>
      </c>
      <c r="F50" s="17">
        <v>370</v>
      </c>
      <c r="G50" s="10">
        <v>1.4</v>
      </c>
      <c r="H50" s="8" t="s">
        <v>134</v>
      </c>
      <c r="I50" s="9">
        <v>0.51</v>
      </c>
      <c r="J50" s="9">
        <v>0.37</v>
      </c>
      <c r="K50" s="9">
        <v>0.03</v>
      </c>
      <c r="L50" s="9">
        <v>0.09</v>
      </c>
      <c r="M50" s="10">
        <f t="shared" si="1"/>
        <v>0</v>
      </c>
      <c r="N50" s="11" t="s">
        <v>117</v>
      </c>
      <c r="O50" s="12">
        <v>96</v>
      </c>
      <c r="P50" s="8" t="s">
        <v>134</v>
      </c>
      <c r="Q50" s="10">
        <v>49.6</v>
      </c>
      <c r="R50" s="13">
        <f t="shared" si="2"/>
        <v>0</v>
      </c>
      <c r="S50" s="11">
        <f t="shared" si="3"/>
        <v>0</v>
      </c>
      <c r="T50" s="11">
        <f t="shared" si="4"/>
        <v>0</v>
      </c>
      <c r="U50" s="11">
        <f t="shared" si="5"/>
        <v>0</v>
      </c>
      <c r="V50" s="14">
        <f t="shared" si="6"/>
        <v>0</v>
      </c>
    </row>
    <row r="51" spans="1:22">
      <c r="A51" s="67">
        <f>IF('Common Application'!$E$41=E51,'Common Application'!$F$41,0)</f>
        <v>0</v>
      </c>
      <c r="B51" s="43">
        <f>IF('Common Application'!$E$42=E51,'Common Application'!$F$42,0)</f>
        <v>0</v>
      </c>
      <c r="C51" s="15">
        <f>IF('Common Application'!$E$43=E51,'Common Application'!$F$43,0)</f>
        <v>0</v>
      </c>
      <c r="D51" s="16">
        <f t="shared" si="0"/>
        <v>0</v>
      </c>
      <c r="E51" s="5" t="s">
        <v>135</v>
      </c>
      <c r="F51" s="17">
        <v>104</v>
      </c>
      <c r="G51" s="10">
        <v>1.3</v>
      </c>
      <c r="H51" s="8" t="s">
        <v>136</v>
      </c>
      <c r="I51" s="9">
        <v>0.56999999999999995</v>
      </c>
      <c r="J51" s="9">
        <v>0.28000000000000003</v>
      </c>
      <c r="K51" s="9">
        <v>0.01</v>
      </c>
      <c r="L51" s="9">
        <v>0.13</v>
      </c>
      <c r="M51" s="10">
        <f t="shared" si="1"/>
        <v>0</v>
      </c>
      <c r="N51" s="21" t="s">
        <v>137</v>
      </c>
      <c r="O51" s="12">
        <v>92</v>
      </c>
      <c r="P51" s="8" t="s">
        <v>114</v>
      </c>
      <c r="Q51" s="10">
        <v>25.7</v>
      </c>
      <c r="R51" s="13">
        <f t="shared" si="2"/>
        <v>0</v>
      </c>
      <c r="S51" s="11">
        <f t="shared" si="3"/>
        <v>0</v>
      </c>
      <c r="T51" s="11">
        <f t="shared" si="4"/>
        <v>0</v>
      </c>
      <c r="U51" s="11">
        <f t="shared" si="5"/>
        <v>0</v>
      </c>
      <c r="V51" s="14">
        <f t="shared" si="6"/>
        <v>0</v>
      </c>
    </row>
    <row r="52" spans="1:22">
      <c r="A52" s="67">
        <f>IF('Common Application'!$E$41=E52,'Common Application'!$F$41,0)</f>
        <v>0</v>
      </c>
      <c r="B52" s="43">
        <f>IF('Common Application'!$E$42=E52,'Common Application'!$F$42,0)</f>
        <v>0</v>
      </c>
      <c r="C52" s="15">
        <f>IF('Common Application'!$E$43=E52,'Common Application'!$F$43,0)</f>
        <v>0</v>
      </c>
      <c r="D52" s="16">
        <f t="shared" si="0"/>
        <v>0</v>
      </c>
      <c r="E52" s="5" t="s">
        <v>138</v>
      </c>
      <c r="F52" s="17">
        <v>94</v>
      </c>
      <c r="G52" s="10">
        <v>1</v>
      </c>
      <c r="H52" s="8" t="s">
        <v>139</v>
      </c>
      <c r="I52" s="9">
        <v>0.54</v>
      </c>
      <c r="J52" s="9">
        <v>0.39</v>
      </c>
      <c r="K52" s="9">
        <v>0.01</v>
      </c>
      <c r="L52" s="9">
        <v>0</v>
      </c>
      <c r="M52" s="10">
        <f t="shared" si="1"/>
        <v>0</v>
      </c>
      <c r="N52" s="21" t="s">
        <v>139</v>
      </c>
      <c r="O52" s="12">
        <v>57</v>
      </c>
      <c r="P52" s="8" t="s">
        <v>139</v>
      </c>
      <c r="Q52" s="10">
        <v>41.7</v>
      </c>
      <c r="R52" s="13">
        <f t="shared" si="2"/>
        <v>0</v>
      </c>
      <c r="S52" s="11">
        <f t="shared" si="3"/>
        <v>0</v>
      </c>
      <c r="T52" s="11">
        <f t="shared" si="4"/>
        <v>0</v>
      </c>
      <c r="U52" s="11">
        <f t="shared" si="5"/>
        <v>0</v>
      </c>
      <c r="V52" s="14">
        <f t="shared" si="6"/>
        <v>0</v>
      </c>
    </row>
    <row r="53" spans="1:22">
      <c r="A53" s="67">
        <f>IF('Common Application'!$E$41=E53,'Common Application'!$F$41,0)</f>
        <v>0</v>
      </c>
      <c r="B53" s="43">
        <f>IF('Common Application'!$E$42=E53,'Common Application'!$F$42,0)</f>
        <v>0</v>
      </c>
      <c r="C53" s="15">
        <f>IF('Common Application'!$E$43=E53,'Common Application'!$F$43,0)</f>
        <v>0</v>
      </c>
      <c r="D53" s="16">
        <f t="shared" si="0"/>
        <v>0</v>
      </c>
      <c r="E53" s="5" t="s">
        <v>140</v>
      </c>
      <c r="F53" s="17">
        <v>89</v>
      </c>
      <c r="G53" s="10">
        <v>1</v>
      </c>
      <c r="H53" s="8" t="s">
        <v>139</v>
      </c>
      <c r="I53" s="9">
        <v>0.54</v>
      </c>
      <c r="J53" s="9">
        <v>0.39</v>
      </c>
      <c r="K53" s="9">
        <v>0.01</v>
      </c>
      <c r="L53" s="9">
        <v>0</v>
      </c>
      <c r="M53" s="10">
        <f t="shared" si="1"/>
        <v>0</v>
      </c>
      <c r="N53" s="21" t="s">
        <v>139</v>
      </c>
      <c r="O53" s="12">
        <v>57</v>
      </c>
      <c r="P53" s="8" t="s">
        <v>139</v>
      </c>
      <c r="Q53" s="10">
        <v>41.7</v>
      </c>
      <c r="R53" s="13">
        <f t="shared" si="2"/>
        <v>0</v>
      </c>
      <c r="S53" s="11">
        <f t="shared" si="3"/>
        <v>0</v>
      </c>
      <c r="T53" s="11">
        <f t="shared" si="4"/>
        <v>0</v>
      </c>
      <c r="U53" s="11">
        <f t="shared" si="5"/>
        <v>0</v>
      </c>
      <c r="V53" s="14">
        <f t="shared" si="6"/>
        <v>0</v>
      </c>
    </row>
    <row r="54" spans="1:22">
      <c r="A54" s="67">
        <f>IF('Common Application'!$E$41=E54,'Common Application'!$F$41,0)</f>
        <v>0</v>
      </c>
      <c r="B54" s="43">
        <f>IF('Common Application'!$E$42=E54,'Common Application'!$F$42,0)</f>
        <v>0</v>
      </c>
      <c r="C54" s="15">
        <f>IF('Common Application'!$E$43=E54,'Common Application'!$F$43,0)</f>
        <v>0</v>
      </c>
      <c r="D54" s="16">
        <f t="shared" si="0"/>
        <v>0</v>
      </c>
      <c r="E54" s="5" t="s">
        <v>141</v>
      </c>
      <c r="F54" s="17">
        <v>227</v>
      </c>
      <c r="G54" s="10">
        <v>1.2</v>
      </c>
      <c r="H54" s="8" t="s">
        <v>134</v>
      </c>
      <c r="I54" s="9">
        <v>0.51</v>
      </c>
      <c r="J54" s="9">
        <v>0.37</v>
      </c>
      <c r="K54" s="9">
        <v>0.03</v>
      </c>
      <c r="L54" s="9">
        <v>0.09</v>
      </c>
      <c r="M54" s="10">
        <f t="shared" si="1"/>
        <v>0</v>
      </c>
      <c r="N54" s="11" t="s">
        <v>142</v>
      </c>
      <c r="O54" s="12">
        <v>75</v>
      </c>
      <c r="P54" s="8" t="s">
        <v>134</v>
      </c>
      <c r="Q54" s="10">
        <v>49.6</v>
      </c>
      <c r="R54" s="13">
        <f t="shared" si="2"/>
        <v>0</v>
      </c>
      <c r="S54" s="11">
        <f t="shared" si="3"/>
        <v>0</v>
      </c>
      <c r="T54" s="11">
        <f t="shared" si="4"/>
        <v>0</v>
      </c>
      <c r="U54" s="11">
        <f t="shared" si="5"/>
        <v>0</v>
      </c>
      <c r="V54" s="14">
        <f t="shared" si="6"/>
        <v>0</v>
      </c>
    </row>
    <row r="55" spans="1:22">
      <c r="A55" s="67">
        <f>IF('Common Application'!$E$41=E55,'Common Application'!$F$41,0)</f>
        <v>0</v>
      </c>
      <c r="B55" s="43">
        <f>IF('Common Application'!$E$42=E55,'Common Application'!$F$42,0)</f>
        <v>0</v>
      </c>
      <c r="C55" s="15">
        <f>IF('Common Application'!$E$43=E55,'Common Application'!$F$43,0)</f>
        <v>0</v>
      </c>
      <c r="D55" s="16">
        <f t="shared" si="0"/>
        <v>0</v>
      </c>
      <c r="E55" s="5" t="s">
        <v>143</v>
      </c>
      <c r="F55" s="17">
        <v>59</v>
      </c>
      <c r="G55" s="10">
        <v>1</v>
      </c>
      <c r="H55" s="8" t="s">
        <v>144</v>
      </c>
      <c r="I55" s="9">
        <v>0.51</v>
      </c>
      <c r="J55" s="9">
        <v>0.37</v>
      </c>
      <c r="K55" s="9">
        <v>0.03</v>
      </c>
      <c r="L55" s="9">
        <v>0.09</v>
      </c>
      <c r="M55" s="10">
        <f t="shared" si="1"/>
        <v>0</v>
      </c>
      <c r="N55" s="11" t="s">
        <v>142</v>
      </c>
      <c r="O55" s="12">
        <v>75</v>
      </c>
      <c r="P55" s="8" t="s">
        <v>145</v>
      </c>
      <c r="Q55" s="10">
        <v>15.6</v>
      </c>
      <c r="R55" s="13">
        <f t="shared" si="2"/>
        <v>0</v>
      </c>
      <c r="S55" s="11">
        <f t="shared" si="3"/>
        <v>0</v>
      </c>
      <c r="T55" s="11">
        <f t="shared" si="4"/>
        <v>0</v>
      </c>
      <c r="U55" s="11">
        <f t="shared" si="5"/>
        <v>0</v>
      </c>
      <c r="V55" s="14">
        <f t="shared" si="6"/>
        <v>0</v>
      </c>
    </row>
    <row r="56" spans="1:22">
      <c r="A56" s="67">
        <f>IF('Common Application'!$E$41=E56,'Common Application'!$F$41,0)</f>
        <v>0</v>
      </c>
      <c r="B56" s="43">
        <f>IF('Common Application'!$E$42=E56,'Common Application'!$F$42,0)</f>
        <v>0</v>
      </c>
      <c r="C56" s="15">
        <f>IF('Common Application'!$E$43=E56,'Common Application'!$F$43,0)</f>
        <v>0</v>
      </c>
      <c r="D56" s="16">
        <f t="shared" si="0"/>
        <v>0</v>
      </c>
      <c r="E56" s="5" t="s">
        <v>146</v>
      </c>
      <c r="F56" s="17">
        <v>73</v>
      </c>
      <c r="G56" s="10">
        <v>1.2</v>
      </c>
      <c r="H56" s="8" t="s">
        <v>145</v>
      </c>
      <c r="I56" s="9">
        <v>0.67</v>
      </c>
      <c r="J56" s="9">
        <v>0.27</v>
      </c>
      <c r="K56" s="9">
        <v>0</v>
      </c>
      <c r="L56" s="9">
        <v>0</v>
      </c>
      <c r="M56" s="10">
        <f t="shared" si="1"/>
        <v>0</v>
      </c>
      <c r="N56" s="11" t="s">
        <v>142</v>
      </c>
      <c r="O56" s="12">
        <v>76</v>
      </c>
      <c r="P56" s="8" t="s">
        <v>145</v>
      </c>
      <c r="Q56" s="10">
        <v>15.6</v>
      </c>
      <c r="R56" s="13">
        <f t="shared" si="2"/>
        <v>0</v>
      </c>
      <c r="S56" s="11">
        <f t="shared" si="3"/>
        <v>0</v>
      </c>
      <c r="T56" s="11">
        <f t="shared" si="4"/>
        <v>0</v>
      </c>
      <c r="U56" s="11">
        <f t="shared" si="5"/>
        <v>0</v>
      </c>
      <c r="V56" s="14">
        <f t="shared" si="6"/>
        <v>0</v>
      </c>
    </row>
    <row r="57" spans="1:22">
      <c r="A57" s="67">
        <f>IF('Common Application'!$E$41=E57,'Common Application'!$F$41,0)</f>
        <v>0</v>
      </c>
      <c r="B57" s="43">
        <f>IF('Common Application'!$E$42=E57,'Common Application'!$F$42,0)</f>
        <v>0</v>
      </c>
      <c r="C57" s="15">
        <f>IF('Common Application'!$E$43=E57,'Common Application'!$F$43,0)</f>
        <v>0</v>
      </c>
      <c r="D57" s="16">
        <f t="shared" si="0"/>
        <v>0</v>
      </c>
      <c r="E57" s="5" t="s">
        <v>147</v>
      </c>
      <c r="F57" s="17">
        <v>52</v>
      </c>
      <c r="G57" s="10">
        <v>1.2</v>
      </c>
      <c r="H57" s="8" t="s">
        <v>136</v>
      </c>
      <c r="I57" s="9">
        <v>0.56999999999999995</v>
      </c>
      <c r="J57" s="9">
        <v>0.28000000000000003</v>
      </c>
      <c r="K57" s="9">
        <v>0.01</v>
      </c>
      <c r="L57" s="9">
        <v>0.13</v>
      </c>
      <c r="M57" s="10">
        <f t="shared" si="1"/>
        <v>0</v>
      </c>
      <c r="N57" s="21" t="s">
        <v>148</v>
      </c>
      <c r="O57" s="12">
        <v>50</v>
      </c>
      <c r="P57" s="8" t="s">
        <v>114</v>
      </c>
      <c r="Q57" s="10">
        <v>25.7</v>
      </c>
      <c r="R57" s="13">
        <f t="shared" si="2"/>
        <v>0</v>
      </c>
      <c r="S57" s="11">
        <f t="shared" si="3"/>
        <v>0</v>
      </c>
      <c r="T57" s="11">
        <f t="shared" si="4"/>
        <v>0</v>
      </c>
      <c r="U57" s="11">
        <f t="shared" si="5"/>
        <v>0</v>
      </c>
      <c r="V57" s="14">
        <f t="shared" si="6"/>
        <v>0</v>
      </c>
    </row>
    <row r="58" spans="1:22">
      <c r="A58" s="67">
        <f>IF('Common Application'!$E$41=E58,'Common Application'!$F$41,0)</f>
        <v>0</v>
      </c>
      <c r="B58" s="43">
        <f>IF('Common Application'!$E$42=E58,'Common Application'!$F$42,0)</f>
        <v>0</v>
      </c>
      <c r="C58" s="15">
        <f>IF('Common Application'!$E$43=E58,'Common Application'!$F$43,0)</f>
        <v>0</v>
      </c>
      <c r="D58" s="16">
        <f t="shared" si="0"/>
        <v>0</v>
      </c>
      <c r="E58" s="5" t="s">
        <v>149</v>
      </c>
      <c r="F58" s="17">
        <v>95</v>
      </c>
      <c r="G58" s="10">
        <v>1.6</v>
      </c>
      <c r="H58" s="8" t="s">
        <v>136</v>
      </c>
      <c r="I58" s="9">
        <v>0.56999999999999995</v>
      </c>
      <c r="J58" s="9">
        <v>0.28000000000000003</v>
      </c>
      <c r="K58" s="9">
        <v>0.01</v>
      </c>
      <c r="L58" s="9">
        <v>0.13</v>
      </c>
      <c r="M58" s="10">
        <f t="shared" si="1"/>
        <v>0</v>
      </c>
      <c r="N58" s="21" t="s">
        <v>137</v>
      </c>
      <c r="O58" s="12">
        <v>92</v>
      </c>
      <c r="P58" s="8" t="s">
        <v>114</v>
      </c>
      <c r="Q58" s="10">
        <v>25.7</v>
      </c>
      <c r="R58" s="13">
        <f t="shared" si="2"/>
        <v>0</v>
      </c>
      <c r="S58" s="11">
        <f t="shared" si="3"/>
        <v>0</v>
      </c>
      <c r="T58" s="11">
        <f t="shared" si="4"/>
        <v>0</v>
      </c>
      <c r="U58" s="11">
        <f t="shared" si="5"/>
        <v>0</v>
      </c>
      <c r="V58" s="14">
        <f t="shared" si="6"/>
        <v>0</v>
      </c>
    </row>
    <row r="59" spans="1:22">
      <c r="A59" s="67">
        <f>IF('Common Application'!$E$41=E59,'Common Application'!$F$41,0)</f>
        <v>0</v>
      </c>
      <c r="B59" s="43">
        <f>IF('Common Application'!$E$42=E59,'Common Application'!$F$42,0)</f>
        <v>0</v>
      </c>
      <c r="C59" s="15">
        <f>IF('Common Application'!$E$43=E59,'Common Application'!$F$43,0)</f>
        <v>0</v>
      </c>
      <c r="D59" s="16">
        <f t="shared" si="0"/>
        <v>0</v>
      </c>
      <c r="E59" s="5" t="s">
        <v>150</v>
      </c>
      <c r="F59" s="17">
        <v>95</v>
      </c>
      <c r="G59" s="10">
        <v>1.6</v>
      </c>
      <c r="H59" s="8" t="s">
        <v>136</v>
      </c>
      <c r="I59" s="9">
        <v>0.56999999999999995</v>
      </c>
      <c r="J59" s="9">
        <v>0.28000000000000003</v>
      </c>
      <c r="K59" s="9">
        <v>0.01</v>
      </c>
      <c r="L59" s="9">
        <v>0.13</v>
      </c>
      <c r="M59" s="10">
        <f t="shared" si="1"/>
        <v>0</v>
      </c>
      <c r="N59" s="21" t="s">
        <v>137</v>
      </c>
      <c r="O59" s="12">
        <v>92</v>
      </c>
      <c r="P59" s="8" t="s">
        <v>114</v>
      </c>
      <c r="Q59" s="10">
        <v>25.7</v>
      </c>
      <c r="R59" s="13">
        <f t="shared" si="2"/>
        <v>0</v>
      </c>
      <c r="S59" s="11">
        <f t="shared" si="3"/>
        <v>0</v>
      </c>
      <c r="T59" s="11">
        <f t="shared" si="4"/>
        <v>0</v>
      </c>
      <c r="U59" s="11">
        <f t="shared" si="5"/>
        <v>0</v>
      </c>
      <c r="V59" s="14">
        <f t="shared" si="6"/>
        <v>0</v>
      </c>
    </row>
    <row r="60" spans="1:22">
      <c r="A60" s="67">
        <f>IF('Common Application'!$E$41=E60,'Common Application'!$F$41,0)</f>
        <v>0</v>
      </c>
      <c r="B60" s="43">
        <f>IF('Common Application'!$E$42=E60,'Common Application'!$F$42,0)</f>
        <v>0</v>
      </c>
      <c r="C60" s="15">
        <f>IF('Common Application'!$E$43=E60,'Common Application'!$F$43,0)</f>
        <v>0</v>
      </c>
      <c r="D60" s="16">
        <f t="shared" si="0"/>
        <v>0</v>
      </c>
      <c r="E60" s="5" t="s">
        <v>110</v>
      </c>
      <c r="F60" s="17">
        <v>90</v>
      </c>
      <c r="G60" s="10">
        <v>1</v>
      </c>
      <c r="H60" s="8" t="s">
        <v>110</v>
      </c>
      <c r="I60" s="9">
        <v>0.7</v>
      </c>
      <c r="J60" s="9">
        <v>0.23</v>
      </c>
      <c r="K60" s="9">
        <v>0.01</v>
      </c>
      <c r="L60" s="9">
        <v>0.06</v>
      </c>
      <c r="M60" s="10">
        <f t="shared" si="1"/>
        <v>0</v>
      </c>
      <c r="N60" s="11" t="s">
        <v>111</v>
      </c>
      <c r="O60" s="12">
        <v>67</v>
      </c>
      <c r="P60" s="8" t="s">
        <v>110</v>
      </c>
      <c r="Q60" s="10">
        <v>14.6</v>
      </c>
      <c r="R60" s="13">
        <f t="shared" si="2"/>
        <v>0</v>
      </c>
      <c r="S60" s="11">
        <f t="shared" si="3"/>
        <v>0</v>
      </c>
      <c r="T60" s="11">
        <f t="shared" si="4"/>
        <v>0</v>
      </c>
      <c r="U60" s="11">
        <f t="shared" si="5"/>
        <v>0</v>
      </c>
      <c r="V60" s="14">
        <f t="shared" si="6"/>
        <v>0</v>
      </c>
    </row>
    <row r="61" spans="1:22">
      <c r="A61" s="67">
        <f>IF('Common Application'!$E$41=E61,'Common Application'!$F$41,0)</f>
        <v>0</v>
      </c>
      <c r="B61" s="43">
        <f>IF('Common Application'!$E$42=E61,'Common Application'!$F$42,0)</f>
        <v>0</v>
      </c>
      <c r="C61" s="15">
        <f>IF('Common Application'!$E$43=E61,'Common Application'!$F$43,0)</f>
        <v>0</v>
      </c>
      <c r="D61" s="16">
        <f t="shared" si="0"/>
        <v>0</v>
      </c>
      <c r="E61" s="5" t="s">
        <v>151</v>
      </c>
      <c r="F61" s="17">
        <v>95</v>
      </c>
      <c r="G61" s="10">
        <v>1.6</v>
      </c>
      <c r="H61" s="8" t="s">
        <v>136</v>
      </c>
      <c r="I61" s="9">
        <v>0.56999999999999995</v>
      </c>
      <c r="J61" s="9">
        <v>0.28000000000000003</v>
      </c>
      <c r="K61" s="9">
        <v>0.01</v>
      </c>
      <c r="L61" s="9">
        <v>0.13</v>
      </c>
      <c r="M61" s="10">
        <f t="shared" si="1"/>
        <v>0</v>
      </c>
      <c r="N61" s="21" t="s">
        <v>137</v>
      </c>
      <c r="O61" s="12">
        <v>92</v>
      </c>
      <c r="P61" s="8" t="s">
        <v>114</v>
      </c>
      <c r="Q61" s="10">
        <v>25.7</v>
      </c>
      <c r="R61" s="13">
        <f t="shared" si="2"/>
        <v>0</v>
      </c>
      <c r="S61" s="11">
        <f t="shared" si="3"/>
        <v>0</v>
      </c>
      <c r="T61" s="11">
        <f t="shared" si="4"/>
        <v>0</v>
      </c>
      <c r="U61" s="11">
        <f t="shared" si="5"/>
        <v>0</v>
      </c>
      <c r="V61" s="14">
        <f t="shared" si="6"/>
        <v>0</v>
      </c>
    </row>
    <row r="62" spans="1:22">
      <c r="A62" s="67">
        <f>IF('Common Application'!$E$41=E62,'Common Application'!$F$41,0)</f>
        <v>0</v>
      </c>
      <c r="B62" s="43">
        <f>IF('Common Application'!$E$42=E62,'Common Application'!$F$42,0)</f>
        <v>0</v>
      </c>
      <c r="C62" s="15">
        <f>IF('Common Application'!$E$43=E62,'Common Application'!$F$43,0)</f>
        <v>0</v>
      </c>
      <c r="D62" s="16">
        <f t="shared" si="0"/>
        <v>0</v>
      </c>
      <c r="E62" s="5" t="s">
        <v>114</v>
      </c>
      <c r="F62" s="17">
        <v>66</v>
      </c>
      <c r="G62" s="10">
        <v>1.1000000000000001</v>
      </c>
      <c r="H62" s="8" t="s">
        <v>136</v>
      </c>
      <c r="I62" s="9">
        <v>0.56999999999999995</v>
      </c>
      <c r="J62" s="9">
        <v>0.28000000000000003</v>
      </c>
      <c r="K62" s="9">
        <v>0.01</v>
      </c>
      <c r="L62" s="9">
        <v>0.13</v>
      </c>
      <c r="M62" s="10">
        <f t="shared" si="1"/>
        <v>0</v>
      </c>
      <c r="N62" s="21" t="s">
        <v>148</v>
      </c>
      <c r="O62" s="12">
        <v>50</v>
      </c>
      <c r="P62" s="8" t="s">
        <v>114</v>
      </c>
      <c r="Q62" s="10">
        <v>25.7</v>
      </c>
      <c r="R62" s="13">
        <f t="shared" si="2"/>
        <v>0</v>
      </c>
      <c r="S62" s="11">
        <f t="shared" si="3"/>
        <v>0</v>
      </c>
      <c r="T62" s="11">
        <f t="shared" si="4"/>
        <v>0</v>
      </c>
      <c r="U62" s="11">
        <f t="shared" si="5"/>
        <v>0</v>
      </c>
      <c r="V62" s="14">
        <f t="shared" si="6"/>
        <v>0</v>
      </c>
    </row>
    <row r="63" spans="1:22">
      <c r="A63" s="67">
        <f>IF('Common Application'!$E$41=E63,'Common Application'!$F$41,0)</f>
        <v>0</v>
      </c>
      <c r="B63" s="43">
        <f>IF('Common Application'!$E$42=E63,'Common Application'!$F$42,0)</f>
        <v>0</v>
      </c>
      <c r="C63" s="15">
        <f>IF('Common Application'!$E$43=E63,'Common Application'!$F$43,0)</f>
        <v>0</v>
      </c>
      <c r="D63" s="16">
        <f t="shared" si="0"/>
        <v>0</v>
      </c>
      <c r="E63" s="5" t="s">
        <v>152</v>
      </c>
      <c r="F63" s="17">
        <v>90</v>
      </c>
      <c r="G63" s="10">
        <v>1</v>
      </c>
      <c r="H63" s="8" t="s">
        <v>153</v>
      </c>
      <c r="I63" s="9">
        <v>0.55000000000000004</v>
      </c>
      <c r="J63" s="9">
        <v>0.31</v>
      </c>
      <c r="K63" s="9">
        <v>0.02</v>
      </c>
      <c r="L63" s="9">
        <v>0</v>
      </c>
      <c r="M63" s="10">
        <f t="shared" si="1"/>
        <v>0</v>
      </c>
      <c r="N63" s="21" t="s">
        <v>148</v>
      </c>
      <c r="O63" s="12">
        <v>50</v>
      </c>
      <c r="P63" s="8" t="s">
        <v>154</v>
      </c>
      <c r="Q63" s="10">
        <v>42.1</v>
      </c>
      <c r="R63" s="13">
        <f t="shared" si="2"/>
        <v>0</v>
      </c>
      <c r="S63" s="11">
        <f t="shared" si="3"/>
        <v>0</v>
      </c>
      <c r="T63" s="11">
        <f t="shared" si="4"/>
        <v>0</v>
      </c>
      <c r="U63" s="11">
        <f t="shared" si="5"/>
        <v>0</v>
      </c>
      <c r="V63" s="14">
        <f t="shared" si="6"/>
        <v>0</v>
      </c>
    </row>
    <row r="64" spans="1:22">
      <c r="A64" s="67">
        <f>IF('Common Application'!$E$41=E64,'Common Application'!$F$41,0)</f>
        <v>0</v>
      </c>
      <c r="B64" s="43">
        <f>IF('Common Application'!$E$42=E64,'Common Application'!$F$42,0)</f>
        <v>0</v>
      </c>
      <c r="C64" s="15">
        <f>IF('Common Application'!$E$43=E64,'Common Application'!$F$43,0)</f>
        <v>0</v>
      </c>
      <c r="D64" s="16">
        <f t="shared" si="0"/>
        <v>0</v>
      </c>
      <c r="E64" s="5" t="s">
        <v>155</v>
      </c>
      <c r="F64" s="17">
        <v>66</v>
      </c>
      <c r="G64" s="10">
        <v>1.1000000000000001</v>
      </c>
      <c r="H64" s="8" t="s">
        <v>136</v>
      </c>
      <c r="I64" s="9">
        <v>0.56999999999999995</v>
      </c>
      <c r="J64" s="9">
        <v>0.28000000000000003</v>
      </c>
      <c r="K64" s="9">
        <v>0.01</v>
      </c>
      <c r="L64" s="9">
        <v>0.13</v>
      </c>
      <c r="M64" s="10">
        <f t="shared" si="1"/>
        <v>0</v>
      </c>
      <c r="N64" s="21" t="s">
        <v>148</v>
      </c>
      <c r="O64" s="12">
        <v>50</v>
      </c>
      <c r="P64" s="8" t="s">
        <v>114</v>
      </c>
      <c r="Q64" s="10">
        <v>25.7</v>
      </c>
      <c r="R64" s="13">
        <f t="shared" si="2"/>
        <v>0</v>
      </c>
      <c r="S64" s="11">
        <f t="shared" si="3"/>
        <v>0</v>
      </c>
      <c r="T64" s="11">
        <f t="shared" si="4"/>
        <v>0</v>
      </c>
      <c r="U64" s="11">
        <f t="shared" si="5"/>
        <v>0</v>
      </c>
      <c r="V64" s="14">
        <f t="shared" si="6"/>
        <v>0</v>
      </c>
    </row>
    <row r="65" spans="1:22">
      <c r="A65" s="67">
        <f>IF('Common Application'!$E$41=E65,'Common Application'!$F$41,0)</f>
        <v>0</v>
      </c>
      <c r="B65" s="43">
        <f>IF('Common Application'!$E$42=E65,'Common Application'!$F$42,0)</f>
        <v>0</v>
      </c>
      <c r="C65" s="15">
        <f>IF('Common Application'!$E$43=E65,'Common Application'!$F$43,0)</f>
        <v>0</v>
      </c>
      <c r="D65" s="16">
        <f t="shared" si="0"/>
        <v>0</v>
      </c>
      <c r="E65" s="5" t="s">
        <v>156</v>
      </c>
      <c r="F65" s="17">
        <v>46</v>
      </c>
      <c r="G65" s="10">
        <v>1.3</v>
      </c>
      <c r="H65" s="8" t="s">
        <v>157</v>
      </c>
      <c r="I65" s="9">
        <v>0.47</v>
      </c>
      <c r="J65" s="9">
        <v>0.5</v>
      </c>
      <c r="K65" s="9">
        <v>0.03</v>
      </c>
      <c r="L65" s="9">
        <v>0</v>
      </c>
      <c r="M65" s="10">
        <f t="shared" si="1"/>
        <v>0</v>
      </c>
      <c r="N65" s="21" t="s">
        <v>137</v>
      </c>
      <c r="O65" s="12">
        <v>92</v>
      </c>
      <c r="P65" s="8" t="s">
        <v>158</v>
      </c>
      <c r="Q65" s="10">
        <v>7.3</v>
      </c>
      <c r="R65" s="13">
        <f t="shared" si="2"/>
        <v>0</v>
      </c>
      <c r="S65" s="11">
        <f t="shared" si="3"/>
        <v>0</v>
      </c>
      <c r="T65" s="11">
        <f t="shared" si="4"/>
        <v>0</v>
      </c>
      <c r="U65" s="11">
        <f t="shared" si="5"/>
        <v>0</v>
      </c>
      <c r="V65" s="14">
        <f t="shared" si="6"/>
        <v>0</v>
      </c>
    </row>
    <row r="66" spans="1:22">
      <c r="A66" s="67">
        <f>IF('Common Application'!$E$41=E66,'Common Application'!$F$41,0)</f>
        <v>0</v>
      </c>
      <c r="B66" s="43">
        <f>IF('Common Application'!$E$42=E66,'Common Application'!$F$42,0)</f>
        <v>0</v>
      </c>
      <c r="C66" s="15">
        <f>IF('Common Application'!$E$43=E66,'Common Application'!$F$43,0)</f>
        <v>0</v>
      </c>
      <c r="D66" s="16">
        <f t="shared" si="0"/>
        <v>0</v>
      </c>
      <c r="E66" s="5" t="s">
        <v>159</v>
      </c>
      <c r="F66" s="17">
        <v>124</v>
      </c>
      <c r="G66" s="10">
        <v>1</v>
      </c>
      <c r="H66" s="8" t="s">
        <v>160</v>
      </c>
      <c r="I66" s="9">
        <v>0.6</v>
      </c>
      <c r="J66" s="9">
        <v>0.35</v>
      </c>
      <c r="K66" s="9">
        <v>0.05</v>
      </c>
      <c r="L66" s="9">
        <v>0</v>
      </c>
      <c r="M66" s="10">
        <f t="shared" si="1"/>
        <v>0</v>
      </c>
      <c r="N66" s="21" t="s">
        <v>139</v>
      </c>
      <c r="O66" s="12">
        <v>57</v>
      </c>
      <c r="P66" s="8" t="s">
        <v>161</v>
      </c>
      <c r="Q66" s="10">
        <v>60.2</v>
      </c>
      <c r="R66" s="13">
        <f t="shared" si="2"/>
        <v>0</v>
      </c>
      <c r="S66" s="11">
        <f t="shared" si="3"/>
        <v>0</v>
      </c>
      <c r="T66" s="11">
        <f t="shared" si="4"/>
        <v>0</v>
      </c>
      <c r="U66" s="11">
        <f t="shared" si="5"/>
        <v>0</v>
      </c>
      <c r="V66" s="14">
        <f t="shared" si="6"/>
        <v>0</v>
      </c>
    </row>
    <row r="67" spans="1:22">
      <c r="A67" s="67">
        <f>IF('Common Application'!$E$41=E67,'Common Application'!$F$41,0)</f>
        <v>0</v>
      </c>
      <c r="B67" s="43">
        <f>IF('Common Application'!$E$42=E67,'Common Application'!$F$42,0)</f>
        <v>0</v>
      </c>
      <c r="C67" s="15">
        <f>IF('Common Application'!$E$43=E67,'Common Application'!$F$43,0)</f>
        <v>0</v>
      </c>
      <c r="D67" s="16">
        <f t="shared" si="0"/>
        <v>0</v>
      </c>
      <c r="E67" s="5" t="s">
        <v>162</v>
      </c>
      <c r="F67" s="17">
        <v>79</v>
      </c>
      <c r="G67" s="10">
        <v>0.7</v>
      </c>
      <c r="H67" s="8" t="s">
        <v>160</v>
      </c>
      <c r="I67" s="9">
        <v>0.6</v>
      </c>
      <c r="J67" s="9">
        <v>0.35</v>
      </c>
      <c r="K67" s="9">
        <v>0.05</v>
      </c>
      <c r="L67" s="9">
        <v>0</v>
      </c>
      <c r="M67" s="10">
        <f t="shared" si="1"/>
        <v>0</v>
      </c>
      <c r="N67" s="21" t="s">
        <v>163</v>
      </c>
      <c r="O67" s="70">
        <v>56</v>
      </c>
      <c r="P67" s="8" t="s">
        <v>164</v>
      </c>
      <c r="Q67" s="10">
        <v>42</v>
      </c>
      <c r="R67" s="13">
        <f t="shared" si="2"/>
        <v>0</v>
      </c>
      <c r="S67" s="11">
        <f t="shared" si="3"/>
        <v>0</v>
      </c>
      <c r="T67" s="11">
        <f t="shared" si="4"/>
        <v>0</v>
      </c>
      <c r="U67" s="11">
        <f t="shared" si="5"/>
        <v>0</v>
      </c>
      <c r="V67" s="14">
        <f t="shared" si="6"/>
        <v>0</v>
      </c>
    </row>
    <row r="68" spans="1:22">
      <c r="A68" s="71">
        <f>IF('Common Application'!$E$41=E68,'Common Application'!$F$41,0)</f>
        <v>0</v>
      </c>
      <c r="B68" s="72">
        <f>IF('Common Application'!$E$42=E68,'Common Application'!$F$42,0)</f>
        <v>0</v>
      </c>
      <c r="C68" s="73">
        <f>IF('Common Application'!$E$43=E68,'Common Application'!$F$43,0)</f>
        <v>0</v>
      </c>
      <c r="D68" s="74">
        <f t="shared" si="0"/>
        <v>0</v>
      </c>
      <c r="E68" s="75" t="s">
        <v>191</v>
      </c>
      <c r="F68" s="76">
        <v>37.5</v>
      </c>
      <c r="G68" s="77">
        <v>0.7</v>
      </c>
      <c r="H68" s="78" t="s">
        <v>192</v>
      </c>
      <c r="I68" s="79"/>
      <c r="J68" s="79"/>
      <c r="K68" s="79"/>
      <c r="L68" s="79"/>
      <c r="M68" s="77"/>
      <c r="N68" s="80" t="s">
        <v>193</v>
      </c>
      <c r="O68" s="81">
        <v>55</v>
      </c>
      <c r="P68" s="80" t="s">
        <v>193</v>
      </c>
      <c r="Q68" s="77"/>
      <c r="R68" s="82">
        <f t="shared" si="2"/>
        <v>0</v>
      </c>
      <c r="S68" s="83">
        <f t="shared" si="3"/>
        <v>0</v>
      </c>
      <c r="T68" s="83">
        <f t="shared" si="4"/>
        <v>0</v>
      </c>
      <c r="U68" s="83">
        <f t="shared" si="5"/>
        <v>0</v>
      </c>
      <c r="V68" s="84">
        <f t="shared" si="6"/>
        <v>0</v>
      </c>
    </row>
    <row r="69" spans="1:22">
      <c r="A69" s="67">
        <f>IF('Common Application'!$E$41=E69,'Common Application'!$F$41,0)</f>
        <v>0</v>
      </c>
      <c r="B69" s="43">
        <f>IF('Common Application'!$E$42=E69,'Common Application'!$F$42,0)</f>
        <v>0</v>
      </c>
      <c r="C69" s="15">
        <f>IF('Common Application'!$E$43=E69,'Common Application'!$F$43,0)</f>
        <v>0</v>
      </c>
      <c r="D69" s="16">
        <f t="shared" si="0"/>
        <v>0</v>
      </c>
      <c r="E69" s="5" t="s">
        <v>165</v>
      </c>
      <c r="F69" s="17">
        <v>47</v>
      </c>
      <c r="G69" s="10">
        <v>1.5</v>
      </c>
      <c r="H69" s="8" t="s">
        <v>166</v>
      </c>
      <c r="I69" s="9">
        <v>0.77</v>
      </c>
      <c r="J69" s="9">
        <v>0.2</v>
      </c>
      <c r="K69" s="9">
        <v>0.02</v>
      </c>
      <c r="L69" s="9">
        <v>0</v>
      </c>
      <c r="M69" s="10">
        <f t="shared" ref="M69:M76" si="7">(F69*I69*$E$79)+(F69*J69*$F$79)+(F69*K69*$G$79)+(F69*L69*$H$79)</f>
        <v>0</v>
      </c>
      <c r="N69" s="11" t="s">
        <v>111</v>
      </c>
      <c r="O69" s="12">
        <v>67</v>
      </c>
      <c r="P69" s="8" t="s">
        <v>167</v>
      </c>
      <c r="Q69" s="10">
        <v>8</v>
      </c>
      <c r="R69" s="13">
        <f t="shared" si="2"/>
        <v>0</v>
      </c>
      <c r="S69" s="11">
        <f t="shared" si="3"/>
        <v>0</v>
      </c>
      <c r="T69" s="11">
        <f t="shared" si="4"/>
        <v>0</v>
      </c>
      <c r="U69" s="11">
        <f t="shared" si="5"/>
        <v>0</v>
      </c>
      <c r="V69" s="14">
        <f t="shared" si="6"/>
        <v>0</v>
      </c>
    </row>
    <row r="70" spans="1:22">
      <c r="A70" s="67">
        <f>IF('Common Application'!$E$41=E70,'Common Application'!$F$41,0)</f>
        <v>0</v>
      </c>
      <c r="B70" s="43">
        <f>IF('Common Application'!$E$42=E70,'Common Application'!$F$42,0)</f>
        <v>0</v>
      </c>
      <c r="C70" s="15">
        <f>IF('Common Application'!$E$43=E70,'Common Application'!$F$43,0)</f>
        <v>0</v>
      </c>
      <c r="D70" s="16">
        <f t="shared" si="0"/>
        <v>0</v>
      </c>
      <c r="E70" s="5" t="s">
        <v>168</v>
      </c>
      <c r="F70" s="17">
        <v>192</v>
      </c>
      <c r="G70" s="10">
        <v>1.5</v>
      </c>
      <c r="H70" s="8" t="s">
        <v>166</v>
      </c>
      <c r="I70" s="9">
        <v>0.77</v>
      </c>
      <c r="J70" s="9">
        <v>0.2</v>
      </c>
      <c r="K70" s="9">
        <v>0.02</v>
      </c>
      <c r="L70" s="9">
        <v>0</v>
      </c>
      <c r="M70" s="10">
        <f t="shared" si="7"/>
        <v>0</v>
      </c>
      <c r="N70" s="11" t="s">
        <v>111</v>
      </c>
      <c r="O70" s="12">
        <v>67</v>
      </c>
      <c r="P70" s="8" t="s">
        <v>167</v>
      </c>
      <c r="Q70" s="10">
        <v>8</v>
      </c>
      <c r="R70" s="13">
        <f t="shared" si="2"/>
        <v>0</v>
      </c>
      <c r="S70" s="11">
        <f t="shared" si="3"/>
        <v>0</v>
      </c>
      <c r="T70" s="11">
        <f t="shared" si="4"/>
        <v>0</v>
      </c>
      <c r="U70" s="11">
        <f t="shared" si="5"/>
        <v>0</v>
      </c>
      <c r="V70" s="14">
        <f t="shared" si="6"/>
        <v>0</v>
      </c>
    </row>
    <row r="71" spans="1:22">
      <c r="A71" s="67">
        <f>IF('Common Application'!$E$41=E71,'Common Application'!$F$41,0)</f>
        <v>0</v>
      </c>
      <c r="B71" s="43">
        <f>IF('Common Application'!$E$42=E71,'Common Application'!$F$42,0)</f>
        <v>0</v>
      </c>
      <c r="C71" s="15">
        <f>IF('Common Application'!$E$43=E71,'Common Application'!$F$43,0)</f>
        <v>0</v>
      </c>
      <c r="D71" s="16">
        <f t="shared" si="0"/>
        <v>0</v>
      </c>
      <c r="E71" s="5" t="s">
        <v>169</v>
      </c>
      <c r="F71" s="17">
        <v>72</v>
      </c>
      <c r="G71" s="10">
        <v>1.5</v>
      </c>
      <c r="H71" s="8" t="s">
        <v>166</v>
      </c>
      <c r="I71" s="9">
        <v>0.77</v>
      </c>
      <c r="J71" s="9">
        <v>0.2</v>
      </c>
      <c r="K71" s="9">
        <v>0.02</v>
      </c>
      <c r="L71" s="9">
        <v>0</v>
      </c>
      <c r="M71" s="10">
        <f t="shared" si="7"/>
        <v>0</v>
      </c>
      <c r="N71" s="11" t="s">
        <v>111</v>
      </c>
      <c r="O71" s="12">
        <v>67</v>
      </c>
      <c r="P71" s="8" t="s">
        <v>167</v>
      </c>
      <c r="Q71" s="10">
        <v>8</v>
      </c>
      <c r="R71" s="13">
        <f t="shared" si="2"/>
        <v>0</v>
      </c>
      <c r="S71" s="11">
        <f t="shared" si="3"/>
        <v>0</v>
      </c>
      <c r="T71" s="11">
        <f t="shared" si="4"/>
        <v>0</v>
      </c>
      <c r="U71" s="11">
        <f t="shared" si="5"/>
        <v>0</v>
      </c>
      <c r="V71" s="14">
        <f t="shared" si="6"/>
        <v>0</v>
      </c>
    </row>
    <row r="72" spans="1:22">
      <c r="A72" s="67">
        <f>IF('Common Application'!$E$41=E72,'Common Application'!$F$41,0)</f>
        <v>0</v>
      </c>
      <c r="B72" s="43">
        <f>IF('Common Application'!$E$42=E72,'Common Application'!$F$42,0)</f>
        <v>0</v>
      </c>
      <c r="C72" s="15">
        <f>IF('Common Application'!$E$43=E72,'Common Application'!$F$43,0)</f>
        <v>0</v>
      </c>
      <c r="D72" s="16">
        <f t="shared" si="0"/>
        <v>0</v>
      </c>
      <c r="E72" s="5" t="s">
        <v>170</v>
      </c>
      <c r="F72" s="17">
        <v>107</v>
      </c>
      <c r="G72" s="10">
        <v>1.5</v>
      </c>
      <c r="H72" s="8" t="s">
        <v>171</v>
      </c>
      <c r="I72" s="9">
        <v>0.66</v>
      </c>
      <c r="J72" s="9">
        <v>0.34</v>
      </c>
      <c r="K72" s="9">
        <v>0</v>
      </c>
      <c r="L72" s="9">
        <v>0</v>
      </c>
      <c r="M72" s="10">
        <f t="shared" si="7"/>
        <v>0</v>
      </c>
      <c r="N72" s="11" t="s">
        <v>111</v>
      </c>
      <c r="O72" s="12">
        <v>67</v>
      </c>
      <c r="P72" s="8" t="s">
        <v>171</v>
      </c>
      <c r="Q72" s="10">
        <v>11.8</v>
      </c>
      <c r="R72" s="13">
        <f t="shared" si="2"/>
        <v>0</v>
      </c>
      <c r="S72" s="11">
        <f t="shared" si="3"/>
        <v>0</v>
      </c>
      <c r="T72" s="11">
        <f t="shared" si="4"/>
        <v>0</v>
      </c>
      <c r="U72" s="11">
        <f t="shared" si="5"/>
        <v>0</v>
      </c>
      <c r="V72" s="14">
        <f t="shared" si="6"/>
        <v>0</v>
      </c>
    </row>
    <row r="73" spans="1:22">
      <c r="A73" s="67">
        <f>IF('Common Application'!$E$41=E73,'Common Application'!$F$41,0)</f>
        <v>0</v>
      </c>
      <c r="B73" s="43">
        <f>IF('Common Application'!$E$42=E73,'Common Application'!$F$42,0)</f>
        <v>0</v>
      </c>
      <c r="C73" s="15">
        <f>IF('Common Application'!$E$43=E73,'Common Application'!$F$43,0)</f>
        <v>0</v>
      </c>
      <c r="D73" s="16">
        <f t="shared" si="0"/>
        <v>0</v>
      </c>
      <c r="E73" s="5" t="s">
        <v>172</v>
      </c>
      <c r="F73" s="17">
        <v>31</v>
      </c>
      <c r="G73" s="10">
        <v>0.8</v>
      </c>
      <c r="H73" s="8" t="s">
        <v>173</v>
      </c>
      <c r="I73" s="9">
        <v>0.66</v>
      </c>
      <c r="J73" s="9">
        <v>0.32</v>
      </c>
      <c r="K73" s="9">
        <v>0</v>
      </c>
      <c r="L73" s="9">
        <v>0</v>
      </c>
      <c r="M73" s="10">
        <f t="shared" si="7"/>
        <v>0</v>
      </c>
      <c r="N73" s="11" t="s">
        <v>111</v>
      </c>
      <c r="O73" s="12">
        <v>67</v>
      </c>
      <c r="P73" s="8" t="s">
        <v>173</v>
      </c>
      <c r="Q73" s="10">
        <v>3.4</v>
      </c>
      <c r="R73" s="13">
        <f t="shared" si="2"/>
        <v>0</v>
      </c>
      <c r="S73" s="11">
        <f t="shared" si="3"/>
        <v>0</v>
      </c>
      <c r="T73" s="11">
        <f t="shared" si="4"/>
        <v>0</v>
      </c>
      <c r="U73" s="11">
        <f t="shared" si="5"/>
        <v>0</v>
      </c>
      <c r="V73" s="14">
        <f t="shared" si="6"/>
        <v>0</v>
      </c>
    </row>
    <row r="74" spans="1:22">
      <c r="A74" s="67">
        <f>IF('Common Application'!$E$41=E74,'Common Application'!$F$41,0)</f>
        <v>0</v>
      </c>
      <c r="B74" s="43">
        <f>IF('Common Application'!$E$42=E74,'Common Application'!$F$42,0)</f>
        <v>0</v>
      </c>
      <c r="C74" s="15">
        <f>IF('Common Application'!$E$43=E74,'Common Application'!$F$43,0)</f>
        <v>0</v>
      </c>
      <c r="D74" s="16">
        <f t="shared" si="0"/>
        <v>0</v>
      </c>
      <c r="E74" s="5" t="s">
        <v>174</v>
      </c>
      <c r="F74" s="17">
        <v>77</v>
      </c>
      <c r="G74" s="10">
        <v>1.4</v>
      </c>
      <c r="H74" s="8" t="s">
        <v>175</v>
      </c>
      <c r="I74" s="9">
        <v>0.47</v>
      </c>
      <c r="J74" s="9">
        <v>0.45</v>
      </c>
      <c r="K74" s="9">
        <v>0.06</v>
      </c>
      <c r="L74" s="9">
        <v>0</v>
      </c>
      <c r="M74" s="10">
        <f t="shared" si="7"/>
        <v>0</v>
      </c>
      <c r="N74" s="11" t="s">
        <v>111</v>
      </c>
      <c r="O74" s="12">
        <v>67</v>
      </c>
      <c r="P74" s="8" t="s">
        <v>176</v>
      </c>
      <c r="Q74" s="10">
        <v>12.6</v>
      </c>
      <c r="R74" s="13">
        <f t="shared" si="2"/>
        <v>0</v>
      </c>
      <c r="S74" s="11">
        <f t="shared" si="3"/>
        <v>0</v>
      </c>
      <c r="T74" s="11">
        <f t="shared" si="4"/>
        <v>0</v>
      </c>
      <c r="U74" s="11">
        <f t="shared" si="5"/>
        <v>0</v>
      </c>
      <c r="V74" s="14">
        <f t="shared" si="6"/>
        <v>0</v>
      </c>
    </row>
    <row r="75" spans="1:22">
      <c r="A75" s="67">
        <f>IF('Common Application'!$E$41=E75,'Common Application'!$F$41,0)</f>
        <v>0</v>
      </c>
      <c r="B75" s="43">
        <f>IF('Common Application'!$E$42=E75,'Common Application'!$F$42,0)</f>
        <v>0</v>
      </c>
      <c r="C75" s="15">
        <f>IF('Common Application'!$E$43=E75,'Common Application'!$F$43,0)</f>
        <v>0</v>
      </c>
      <c r="D75" s="16">
        <f t="shared" si="0"/>
        <v>0</v>
      </c>
      <c r="E75" s="5" t="s">
        <v>177</v>
      </c>
      <c r="F75" s="17">
        <v>26</v>
      </c>
      <c r="G75" s="10">
        <v>0.8</v>
      </c>
      <c r="H75" s="8" t="s">
        <v>173</v>
      </c>
      <c r="I75" s="9">
        <v>0.66</v>
      </c>
      <c r="J75" s="9">
        <v>0.32</v>
      </c>
      <c r="K75" s="9">
        <v>0</v>
      </c>
      <c r="L75" s="9">
        <v>0</v>
      </c>
      <c r="M75" s="10">
        <f t="shared" si="7"/>
        <v>0</v>
      </c>
      <c r="N75" s="11" t="s">
        <v>111</v>
      </c>
      <c r="O75" s="12">
        <v>67</v>
      </c>
      <c r="P75" s="8" t="s">
        <v>173</v>
      </c>
      <c r="Q75" s="10">
        <v>3.4</v>
      </c>
      <c r="R75" s="13">
        <f t="shared" si="2"/>
        <v>0</v>
      </c>
      <c r="S75" s="11">
        <f t="shared" si="3"/>
        <v>0</v>
      </c>
      <c r="T75" s="11">
        <f t="shared" si="4"/>
        <v>0</v>
      </c>
      <c r="U75" s="11">
        <f t="shared" si="5"/>
        <v>0</v>
      </c>
      <c r="V75" s="14">
        <f t="shared" si="6"/>
        <v>0</v>
      </c>
    </row>
    <row r="76" spans="1:22" ht="15" thickBot="1">
      <c r="A76" s="68">
        <f>IF('Common Application'!$E$41=E76,'Common Application'!$F$41,0)</f>
        <v>0</v>
      </c>
      <c r="B76" s="55">
        <f>IF('Common Application'!$E$42=E76,'Common Application'!$F$42,0)</f>
        <v>0</v>
      </c>
      <c r="C76" s="69">
        <f>IF('Common Application'!$E$43=E76,'Common Application'!$F$43,0)</f>
        <v>0</v>
      </c>
      <c r="D76" s="56">
        <f t="shared" si="0"/>
        <v>0</v>
      </c>
      <c r="E76" s="57" t="s">
        <v>178</v>
      </c>
      <c r="F76" s="58">
        <v>127</v>
      </c>
      <c r="G76" s="59">
        <v>0.8</v>
      </c>
      <c r="H76" s="60" t="s">
        <v>173</v>
      </c>
      <c r="I76" s="61">
        <v>0.66</v>
      </c>
      <c r="J76" s="61">
        <v>0.32</v>
      </c>
      <c r="K76" s="61">
        <v>0</v>
      </c>
      <c r="L76" s="61">
        <v>0</v>
      </c>
      <c r="M76" s="62">
        <f t="shared" si="7"/>
        <v>0</v>
      </c>
      <c r="N76" s="63" t="s">
        <v>111</v>
      </c>
      <c r="O76" s="64">
        <v>67</v>
      </c>
      <c r="P76" s="60" t="s">
        <v>173</v>
      </c>
      <c r="Q76" s="62">
        <v>3.4</v>
      </c>
      <c r="R76" s="65">
        <f t="shared" si="2"/>
        <v>0</v>
      </c>
      <c r="S76" s="63">
        <f t="shared" si="3"/>
        <v>0</v>
      </c>
      <c r="T76" s="63">
        <f t="shared" si="4"/>
        <v>0</v>
      </c>
      <c r="U76" s="63">
        <f t="shared" si="5"/>
        <v>0</v>
      </c>
      <c r="V76" s="66">
        <f t="shared" si="6"/>
        <v>0</v>
      </c>
    </row>
    <row r="77" spans="1:22" ht="15.5" thickTop="1" thickBot="1">
      <c r="A77" s="18"/>
      <c r="B77" s="18"/>
      <c r="C77" s="19" t="s">
        <v>179</v>
      </c>
      <c r="D77" s="20">
        <f>SUM(D37:D76)</f>
        <v>0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52" t="s">
        <v>179</v>
      </c>
      <c r="R77" s="53">
        <f>SUM(R37:R76)</f>
        <v>0</v>
      </c>
      <c r="S77" s="53">
        <f>SUM(S37:S76)</f>
        <v>0</v>
      </c>
      <c r="T77" s="53">
        <f>SUM(T37:T76)</f>
        <v>0</v>
      </c>
      <c r="U77" s="53">
        <f>SUM(U37:U76)</f>
        <v>0</v>
      </c>
      <c r="V77" s="54">
        <f>SUM(V37:V76)</f>
        <v>0</v>
      </c>
    </row>
  </sheetData>
  <mergeCells count="29">
    <mergeCell ref="Q34:Q36"/>
    <mergeCell ref="A30:C33"/>
    <mergeCell ref="E30:G33"/>
    <mergeCell ref="H30:M30"/>
    <mergeCell ref="J34:J36"/>
    <mergeCell ref="K34:K36"/>
    <mergeCell ref="L34:L36"/>
    <mergeCell ref="N30:O33"/>
    <mergeCell ref="P30:Q33"/>
    <mergeCell ref="I34:I36"/>
    <mergeCell ref="F34:F36"/>
    <mergeCell ref="G34:G36"/>
    <mergeCell ref="H34:H36"/>
    <mergeCell ref="R34:R36"/>
    <mergeCell ref="R30:V33"/>
    <mergeCell ref="H31:M32"/>
    <mergeCell ref="A34:A36"/>
    <mergeCell ref="B34:B36"/>
    <mergeCell ref="C34:C36"/>
    <mergeCell ref="D34:D36"/>
    <mergeCell ref="E34:E36"/>
    <mergeCell ref="S34:S36"/>
    <mergeCell ref="T34:T36"/>
    <mergeCell ref="U34:U36"/>
    <mergeCell ref="V34:V36"/>
    <mergeCell ref="M34:M36"/>
    <mergeCell ref="N34:N36"/>
    <mergeCell ref="O34:O36"/>
    <mergeCell ref="P34:P36"/>
  </mergeCells>
  <dataValidations count="1">
    <dataValidation allowBlank="1" showErrorMessage="1" sqref="A37:D76" xr:uid="{00000000-0002-0000-01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A55"/>
  <sheetViews>
    <sheetView zoomScaleNormal="100" workbookViewId="0">
      <selection activeCell="C38" sqref="C38"/>
    </sheetView>
  </sheetViews>
  <sheetFormatPr defaultColWidth="8.90625" defaultRowHeight="13"/>
  <cols>
    <col min="1" max="1" width="8.90625" style="22"/>
    <col min="2" max="2" width="4.08984375" style="24" customWidth="1"/>
    <col min="3" max="3" width="66.90625" style="24" customWidth="1"/>
    <col min="4" max="4" width="18.90625" style="40" customWidth="1"/>
    <col min="5" max="5" width="18.90625" style="41" customWidth="1"/>
    <col min="6" max="6" width="71.90625" style="42" customWidth="1"/>
    <col min="7" max="27" width="8.90625" style="22"/>
    <col min="28" max="31" width="8.90625" style="24"/>
    <col min="32" max="32" width="26.08984375" style="24" customWidth="1"/>
    <col min="33" max="34" width="8.90625" style="24"/>
    <col min="35" max="35" width="16.90625" style="24" customWidth="1"/>
    <col min="36" max="39" width="8.90625" style="24"/>
    <col min="40" max="40" width="10.08984375" style="24" customWidth="1"/>
    <col min="41" max="41" width="22.453125" style="24" customWidth="1"/>
    <col min="42" max="42" width="8.90625" style="24"/>
    <col min="43" max="43" width="21" style="24" customWidth="1"/>
    <col min="44" max="44" width="8.90625" style="24"/>
    <col min="45" max="46" width="10.08984375" style="24" customWidth="1"/>
    <col min="47" max="47" width="10.453125" style="24" customWidth="1"/>
    <col min="48" max="48" width="8.90625" style="24"/>
    <col min="49" max="49" width="9.90625" style="24" customWidth="1"/>
    <col min="50" max="16384" width="8.90625" style="24"/>
  </cols>
  <sheetData>
    <row r="1" spans="2:6" ht="43.5" customHeight="1" thickBot="1">
      <c r="B1" s="50" t="s">
        <v>71</v>
      </c>
      <c r="C1" s="44"/>
      <c r="D1" s="45"/>
      <c r="E1" s="44"/>
      <c r="F1" s="49"/>
    </row>
    <row r="2" spans="2:6">
      <c r="B2" s="25" t="s">
        <v>45</v>
      </c>
      <c r="C2" s="26"/>
      <c r="D2" s="26"/>
      <c r="E2" s="26"/>
      <c r="F2" s="27"/>
    </row>
    <row r="3" spans="2:6" ht="15.65" customHeight="1">
      <c r="B3" s="28"/>
      <c r="C3" s="29" t="s">
        <v>60</v>
      </c>
      <c r="D3" s="29" t="s">
        <v>47</v>
      </c>
      <c r="E3" s="29"/>
      <c r="F3" s="30" t="s">
        <v>61</v>
      </c>
    </row>
    <row r="4" spans="2:6">
      <c r="B4" s="28"/>
      <c r="C4" s="29" t="s">
        <v>62</v>
      </c>
      <c r="D4" s="29" t="s">
        <v>47</v>
      </c>
      <c r="E4" s="29"/>
      <c r="F4" s="31"/>
    </row>
    <row r="5" spans="2:6">
      <c r="B5" s="28"/>
      <c r="C5" s="29" t="s">
        <v>56</v>
      </c>
      <c r="D5" s="29"/>
      <c r="E5" s="29"/>
      <c r="F5" s="32" t="s">
        <v>55</v>
      </c>
    </row>
    <row r="6" spans="2:6">
      <c r="B6" s="28"/>
      <c r="C6" s="29" t="s">
        <v>16</v>
      </c>
      <c r="D6" s="29"/>
      <c r="E6" s="29"/>
      <c r="F6" s="31"/>
    </row>
    <row r="7" spans="2:6">
      <c r="B7" s="28"/>
      <c r="C7" s="29" t="s">
        <v>17</v>
      </c>
      <c r="D7" s="29"/>
      <c r="E7" s="29"/>
      <c r="F7" s="31"/>
    </row>
    <row r="8" spans="2:6">
      <c r="B8" s="28"/>
      <c r="C8" s="29" t="s">
        <v>14</v>
      </c>
      <c r="D8" s="29"/>
      <c r="E8" s="29"/>
      <c r="F8" s="31"/>
    </row>
    <row r="9" spans="2:6">
      <c r="B9" s="28"/>
      <c r="C9" s="29" t="s">
        <v>15</v>
      </c>
      <c r="D9" s="29"/>
      <c r="E9" s="29"/>
      <c r="F9" s="31"/>
    </row>
    <row r="10" spans="2:6">
      <c r="B10" s="28"/>
      <c r="C10" s="29" t="s">
        <v>58</v>
      </c>
      <c r="D10" s="48" t="s">
        <v>12</v>
      </c>
      <c r="E10" s="48"/>
      <c r="F10" s="31"/>
    </row>
    <row r="11" spans="2:6">
      <c r="B11" s="28"/>
      <c r="C11" s="29" t="s">
        <v>22</v>
      </c>
      <c r="D11" s="48" t="s">
        <v>12</v>
      </c>
      <c r="E11" s="48"/>
      <c r="F11" s="31"/>
    </row>
    <row r="12" spans="2:6">
      <c r="B12" s="28"/>
      <c r="C12" s="29" t="s">
        <v>23</v>
      </c>
      <c r="D12" s="48" t="s">
        <v>12</v>
      </c>
      <c r="E12" s="48"/>
      <c r="F12" s="31"/>
    </row>
    <row r="13" spans="2:6">
      <c r="B13" s="28"/>
      <c r="C13" s="29" t="s">
        <v>24</v>
      </c>
      <c r="D13" s="48" t="s">
        <v>25</v>
      </c>
      <c r="E13" s="48"/>
      <c r="F13" s="31"/>
    </row>
    <row r="14" spans="2:6">
      <c r="B14" s="28"/>
      <c r="C14" s="29" t="s">
        <v>28</v>
      </c>
      <c r="D14" s="48" t="s">
        <v>29</v>
      </c>
      <c r="E14" s="48"/>
      <c r="F14" s="31"/>
    </row>
    <row r="15" spans="2:6">
      <c r="B15" s="28"/>
      <c r="C15" s="29" t="s">
        <v>30</v>
      </c>
      <c r="D15" s="48" t="s">
        <v>29</v>
      </c>
      <c r="E15" s="48"/>
      <c r="F15" s="31"/>
    </row>
    <row r="16" spans="2:6">
      <c r="B16" s="28"/>
      <c r="C16" s="29" t="s">
        <v>31</v>
      </c>
      <c r="D16" s="48"/>
      <c r="E16" s="48"/>
      <c r="F16" s="31"/>
    </row>
    <row r="17" spans="2:6">
      <c r="B17" s="28"/>
      <c r="C17" s="29" t="s">
        <v>32</v>
      </c>
      <c r="D17" s="48" t="s">
        <v>34</v>
      </c>
      <c r="E17" s="48"/>
      <c r="F17" s="31"/>
    </row>
    <row r="18" spans="2:6">
      <c r="B18" s="28"/>
      <c r="C18" s="29" t="s">
        <v>33</v>
      </c>
      <c r="D18" s="29"/>
      <c r="E18" s="29"/>
      <c r="F18" s="31"/>
    </row>
    <row r="19" spans="2:6">
      <c r="B19" s="28"/>
      <c r="C19" s="29" t="s">
        <v>59</v>
      </c>
      <c r="D19" s="29"/>
      <c r="E19" s="29"/>
      <c r="F19" s="31"/>
    </row>
    <row r="20" spans="2:6">
      <c r="B20" s="28"/>
      <c r="C20" s="29" t="s">
        <v>35</v>
      </c>
      <c r="D20" s="29"/>
      <c r="E20" s="29"/>
      <c r="F20" s="31"/>
    </row>
    <row r="21" spans="2:6">
      <c r="B21" s="28"/>
      <c r="C21" s="29" t="s">
        <v>36</v>
      </c>
      <c r="D21" s="29"/>
      <c r="E21" s="29"/>
      <c r="F21" s="31"/>
    </row>
    <row r="22" spans="2:6">
      <c r="B22" s="28"/>
      <c r="C22" s="29" t="s">
        <v>40</v>
      </c>
      <c r="D22" s="29"/>
      <c r="E22" s="29"/>
      <c r="F22" s="31"/>
    </row>
    <row r="23" spans="2:6">
      <c r="B23" s="28"/>
      <c r="C23" s="29" t="s">
        <v>41</v>
      </c>
      <c r="D23" s="29"/>
      <c r="E23" s="29"/>
      <c r="F23" s="31"/>
    </row>
    <row r="24" spans="2:6">
      <c r="B24" s="28"/>
      <c r="C24" s="29" t="s">
        <v>42</v>
      </c>
      <c r="D24" s="29"/>
      <c r="E24" s="29"/>
      <c r="F24" s="31"/>
    </row>
    <row r="25" spans="2:6">
      <c r="B25" s="46"/>
      <c r="C25" s="44"/>
      <c r="D25" s="44"/>
      <c r="E25" s="44"/>
      <c r="F25" s="47"/>
    </row>
    <row r="26" spans="2:6">
      <c r="B26" s="33" t="s">
        <v>48</v>
      </c>
      <c r="C26" s="35"/>
      <c r="D26" s="35"/>
      <c r="E26" s="35"/>
      <c r="F26" s="36"/>
    </row>
    <row r="27" spans="2:6">
      <c r="B27" s="34"/>
      <c r="C27" s="35" t="s">
        <v>13</v>
      </c>
      <c r="D27" s="35"/>
      <c r="E27" s="35"/>
      <c r="F27" s="36"/>
    </row>
    <row r="28" spans="2:6">
      <c r="B28" s="34"/>
      <c r="C28" s="35" t="s">
        <v>21</v>
      </c>
      <c r="D28" s="35"/>
      <c r="E28" s="35"/>
      <c r="F28" s="36"/>
    </row>
    <row r="29" spans="2:6">
      <c r="B29" s="34"/>
      <c r="C29" s="35" t="s">
        <v>18</v>
      </c>
      <c r="D29" s="35"/>
      <c r="E29" s="35"/>
      <c r="F29" s="36"/>
    </row>
    <row r="30" spans="2:6">
      <c r="B30" s="34"/>
      <c r="C30" s="35" t="s">
        <v>19</v>
      </c>
      <c r="D30" s="35"/>
      <c r="E30" s="35"/>
      <c r="F30" s="36"/>
    </row>
    <row r="31" spans="2:6">
      <c r="B31" s="34"/>
      <c r="C31" s="35" t="s">
        <v>20</v>
      </c>
      <c r="D31" s="35"/>
      <c r="E31" s="35"/>
      <c r="F31" s="36"/>
    </row>
    <row r="32" spans="2:6">
      <c r="B32" s="34"/>
      <c r="C32" s="35" t="s">
        <v>37</v>
      </c>
      <c r="D32" s="35"/>
      <c r="E32" s="35"/>
      <c r="F32" s="36"/>
    </row>
    <row r="33" spans="2:6">
      <c r="B33" s="34"/>
      <c r="C33" s="35" t="s">
        <v>38</v>
      </c>
      <c r="D33" s="35"/>
      <c r="E33" s="35"/>
      <c r="F33" s="36"/>
    </row>
    <row r="34" spans="2:6" ht="13.5" thickBot="1">
      <c r="B34" s="37"/>
      <c r="C34" s="38" t="s">
        <v>39</v>
      </c>
      <c r="D34" s="38"/>
      <c r="E34" s="38"/>
      <c r="F34" s="39"/>
    </row>
    <row r="35" spans="2:6">
      <c r="B35" s="22"/>
      <c r="C35" s="51"/>
      <c r="D35" s="51"/>
      <c r="E35" s="51"/>
      <c r="F35" s="23"/>
    </row>
    <row r="36" spans="2:6">
      <c r="B36" s="22"/>
      <c r="C36" s="22"/>
      <c r="D36" s="22"/>
      <c r="E36" s="22"/>
      <c r="F36" s="23"/>
    </row>
    <row r="37" spans="2:6">
      <c r="B37" s="22"/>
      <c r="C37" s="22"/>
      <c r="D37" s="22"/>
      <c r="E37" s="22"/>
      <c r="F37" s="23"/>
    </row>
    <row r="38" spans="2:6">
      <c r="B38" s="22"/>
      <c r="C38" s="22"/>
      <c r="D38" s="22"/>
      <c r="E38" s="22"/>
      <c r="F38" s="23"/>
    </row>
    <row r="39" spans="2:6">
      <c r="B39" s="22"/>
      <c r="C39" s="22"/>
      <c r="D39" s="22"/>
      <c r="E39" s="22"/>
      <c r="F39" s="23"/>
    </row>
    <row r="40" spans="2:6">
      <c r="B40" s="22"/>
      <c r="C40" s="22"/>
      <c r="D40" s="22"/>
      <c r="E40" s="22"/>
      <c r="F40" s="23"/>
    </row>
    <row r="41" spans="2:6">
      <c r="B41" s="22"/>
      <c r="C41" s="22"/>
      <c r="D41" s="22"/>
      <c r="E41" s="22"/>
      <c r="F41" s="23"/>
    </row>
    <row r="42" spans="2:6">
      <c r="B42" s="22"/>
      <c r="C42" s="22"/>
      <c r="D42" s="22"/>
      <c r="E42" s="22"/>
      <c r="F42" s="23"/>
    </row>
    <row r="43" spans="2:6">
      <c r="B43" s="22"/>
      <c r="C43" s="22"/>
      <c r="D43" s="22"/>
      <c r="E43" s="22"/>
      <c r="F43" s="23"/>
    </row>
    <row r="44" spans="2:6">
      <c r="D44" s="24"/>
      <c r="E44" s="24"/>
    </row>
    <row r="45" spans="2:6">
      <c r="D45" s="24"/>
      <c r="E45" s="24"/>
    </row>
    <row r="46" spans="2:6">
      <c r="D46" s="24"/>
      <c r="E46" s="24"/>
    </row>
    <row r="47" spans="2:6">
      <c r="D47" s="24"/>
      <c r="E47" s="24"/>
    </row>
    <row r="48" spans="2:6">
      <c r="D48" s="24"/>
      <c r="E48" s="24"/>
    </row>
    <row r="49" spans="4:5">
      <c r="D49" s="24"/>
      <c r="E49" s="24"/>
    </row>
    <row r="50" spans="4:5">
      <c r="D50" s="24"/>
      <c r="E50" s="24"/>
    </row>
    <row r="51" spans="4:5">
      <c r="D51" s="24"/>
      <c r="E51" s="24"/>
    </row>
    <row r="52" spans="4:5">
      <c r="D52" s="24"/>
      <c r="E52" s="24"/>
    </row>
    <row r="53" spans="4:5">
      <c r="D53" s="24"/>
      <c r="E53" s="24"/>
    </row>
    <row r="54" spans="4:5">
      <c r="D54" s="24"/>
    </row>
    <row r="55" spans="4:5">
      <c r="D55" s="41"/>
    </row>
  </sheetData>
  <hyperlinks>
    <hyperlink ref="F3" r:id="rId1" xr:uid="{00000000-0004-0000-0200-000000000000}"/>
  </hyperlinks>
  <pageMargins left="0.7" right="0.7" top="0.75" bottom="0.75" header="0.3" footer="0.3"/>
  <pageSetup scale="5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Common Application</vt:lpstr>
      <vt:lpstr>Sheet1</vt:lpstr>
      <vt:lpstr>Future phase</vt:lpstr>
      <vt:lpstr>'Common Application'!Print_Area</vt:lpstr>
      <vt:lpstr>'Future phase'!Print_Area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Zambrano</dc:creator>
  <cp:lastModifiedBy>Teresa F. Moroseos</cp:lastModifiedBy>
  <dcterms:created xsi:type="dcterms:W3CDTF">2006-09-16T00:00:00Z</dcterms:created>
  <dcterms:modified xsi:type="dcterms:W3CDTF">2024-08-05T22:37:13Z</dcterms:modified>
  <cp:contentStatus/>
</cp:coreProperties>
</file>